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'Sheet1'!$B$1:$W$30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<sst xmlns="http://schemas.openxmlformats.org/spreadsheetml/2006/main" count="191" uniqueCount="58">
  <si>
    <t>Team</t>
  </si>
  <si>
    <t>Wins</t>
  </si>
  <si>
    <t>ROUND 1</t>
  </si>
  <si>
    <t>ROUND 2</t>
  </si>
  <si>
    <t>TOTALS</t>
  </si>
  <si>
    <t>Rank</t>
  </si>
  <si>
    <t>M'gin</t>
  </si>
  <si>
    <t>F</t>
  </si>
  <si>
    <t>A</t>
  </si>
  <si>
    <t>Other heading info</t>
  </si>
  <si>
    <t>Tournament Name etc. Here.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</si>
  <si>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</si>
  <si>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</si>
  <si>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</si>
  <si>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</si>
  <si>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</si>
  <si>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</si>
  <si>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</si>
  <si>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</si>
  <si>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</si>
  <si>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</si>
  <si>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</si>
  <si>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</si>
  <si>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</si>
  <si>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</si>
  <si>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</si>
  <si>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</si>
  <si>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</si>
  <si>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</si>
  <si>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</si>
  <si>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</si>
  <si>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</si>
  <si>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</si>
  <si>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</si>
  <si>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8A</t>
  </si>
  <si>
    <t>8B</t>
  </si>
  <si>
    <t>9A</t>
  </si>
  <si>
    <t>9B</t>
  </si>
  <si>
    <t>10A</t>
  </si>
  <si>
    <t>10B</t>
  </si>
  <si>
    <t>11A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</si>
  <si>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</si>
  <si>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</si>
  <si>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</si>
  <si>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</si>
  <si>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</si>
  <si>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</si>
  <si>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</si>
  <si>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TEAM</t>
  </si>
  <si>
    <t>No. of ends=</t>
  </si>
  <si>
    <t>Oppposition</t>
  </si>
  <si>
    <t>Margin</t>
  </si>
  <si>
    <t>Points for WIN=</t>
  </si>
  <si>
    <t>Points for DRAW=</t>
  </si>
  <si>
    <t>Team Captain</t>
  </si>
  <si>
    <t>SURNAME Christian</t>
  </si>
  <si>
    <t>12 SIDE TOURNAMENT DRAW</t>
  </si>
  <si>
    <t>Least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</si>
</sst>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3"/>
      <color indexed="17"/>
      <name val="Arial"/>
      <family val="2"/>
    </font>
    <font>
      <sz val="1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6"/>
      <color indexed="17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6"/>
      <color indexed="10"/>
      <name val="Comic Sans MS"/>
      <family val="4"/>
    </font>
    <font>
      <b/>
      <sz val="16"/>
      <color indexed="9"/>
      <name val="Comic Sans MS"/>
      <family val="4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2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6"/>
      <color rgb="FFFF0000"/>
      <name val="Comic Sans MS"/>
      <family val="4"/>
    </font>
    <font>
      <b/>
      <sz val="16"/>
      <color theme="0"/>
      <name val="Comic Sans MS"/>
      <family val="4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9" tint="-0.24997000396251678"/>
      <name val="Arial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ck"/>
      <right style="hair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>
        <color indexed="22"/>
      </right>
      <top style="thin">
        <color indexed="9"/>
      </top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theme="0"/>
      </top>
      <bottom style="thick"/>
    </border>
    <border>
      <left style="thin"/>
      <right style="thin">
        <color indexed="22"/>
      </right>
      <top style="thin">
        <color indexed="9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theme="1"/>
      </bottom>
    </border>
    <border>
      <left style="thin">
        <color theme="0" tint="-0.149959996342659"/>
      </left>
      <right style="thin"/>
      <top style="thin"/>
      <bottom style="thin">
        <color theme="0" tint="-0.14993000030517578"/>
      </bottom>
    </border>
    <border>
      <left style="thin">
        <color theme="0" tint="-0.149959996342659"/>
      </left>
      <right style="thin"/>
      <top style="thin">
        <color theme="0" tint="-0.14993000030517578"/>
      </top>
      <bottom style="thin"/>
    </border>
    <border>
      <left style="thin">
        <color theme="0" tint="-0.149959996342659"/>
      </left>
      <right style="thin"/>
      <top style="thin">
        <color theme="0" tint="-0.14993000030517578"/>
      </top>
      <bottom style="thick">
        <color theme="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ck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ck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ck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ck"/>
    </border>
    <border>
      <left style="thin">
        <color indexed="22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38" borderId="14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72" fontId="19" fillId="39" borderId="15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37" borderId="19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7" fillId="37" borderId="20" xfId="0" applyFont="1" applyFill="1" applyBorder="1" applyAlignment="1" applyProtection="1">
      <alignment horizontal="center" vertical="center"/>
      <protection locked="0"/>
    </xf>
    <xf numFmtId="0" fontId="18" fillId="37" borderId="20" xfId="0" applyFont="1" applyFill="1" applyBorder="1" applyAlignment="1" applyProtection="1">
      <alignment horizontal="center" vertical="center"/>
      <protection locked="0"/>
    </xf>
    <xf numFmtId="172" fontId="18" fillId="37" borderId="20" xfId="0" applyNumberFormat="1" applyFont="1" applyFill="1" applyBorder="1" applyAlignment="1" applyProtection="1">
      <alignment horizontal="center" vertical="center"/>
      <protection locked="0"/>
    </xf>
    <xf numFmtId="0" fontId="17" fillId="37" borderId="21" xfId="0" applyFont="1" applyFill="1" applyBorder="1" applyAlignment="1" applyProtection="1">
      <alignment horizontal="center" vertical="center"/>
      <protection locked="0"/>
    </xf>
    <xf numFmtId="0" fontId="18" fillId="37" borderId="21" xfId="0" applyFont="1" applyFill="1" applyBorder="1" applyAlignment="1" applyProtection="1">
      <alignment horizontal="center" vertical="center"/>
      <protection locked="0"/>
    </xf>
    <xf numFmtId="172" fontId="18" fillId="37" borderId="21" xfId="0" applyNumberFormat="1" applyFont="1" applyFill="1" applyBorder="1" applyAlignment="1" applyProtection="1">
      <alignment horizontal="center" vertical="center"/>
      <protection locked="0"/>
    </xf>
    <xf numFmtId="0" fontId="17" fillId="37" borderId="22" xfId="0" applyFont="1" applyFill="1" applyBorder="1" applyAlignment="1" applyProtection="1">
      <alignment horizontal="center" vertical="center"/>
      <protection locked="0"/>
    </xf>
    <xf numFmtId="0" fontId="18" fillId="37" borderId="22" xfId="0" applyFont="1" applyFill="1" applyBorder="1" applyAlignment="1" applyProtection="1">
      <alignment horizontal="center" vertical="center"/>
      <protection locked="0"/>
    </xf>
    <xf numFmtId="172" fontId="18" fillId="37" borderId="22" xfId="0" applyNumberFormat="1" applyFont="1" applyFill="1" applyBorder="1" applyAlignment="1" applyProtection="1">
      <alignment horizontal="center" vertical="center"/>
      <protection locked="0"/>
    </xf>
    <xf numFmtId="0" fontId="17" fillId="37" borderId="23" xfId="0" applyFont="1" applyFill="1" applyBorder="1" applyAlignment="1" applyProtection="1">
      <alignment horizontal="center" vertical="center"/>
      <protection locked="0"/>
    </xf>
    <xf numFmtId="0" fontId="18" fillId="37" borderId="23" xfId="0" applyFont="1" applyFill="1" applyBorder="1" applyAlignment="1" applyProtection="1">
      <alignment horizontal="center" vertical="center"/>
      <protection locked="0"/>
    </xf>
    <xf numFmtId="172" fontId="18" fillId="37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20" fillId="39" borderId="24" xfId="0" applyFont="1" applyFill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6" fillId="37" borderId="22" xfId="0" applyFont="1" applyFill="1" applyBorder="1" applyAlignment="1" applyProtection="1">
      <alignment horizontal="center" vertical="center"/>
      <protection locked="0"/>
    </xf>
    <xf numFmtId="0" fontId="16" fillId="37" borderId="21" xfId="0" applyFont="1" applyFill="1" applyBorder="1" applyAlignment="1" applyProtection="1">
      <alignment horizontal="center" vertical="center"/>
      <protection locked="0"/>
    </xf>
    <xf numFmtId="0" fontId="16" fillId="37" borderId="23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8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23" fillId="40" borderId="29" xfId="0" applyFont="1" applyFill="1" applyBorder="1" applyAlignment="1">
      <alignment horizontal="center" vertical="center"/>
    </xf>
    <xf numFmtId="0" fontId="23" fillId="39" borderId="30" xfId="0" applyFont="1" applyFill="1" applyBorder="1" applyAlignment="1">
      <alignment horizontal="center" vertical="center"/>
    </xf>
    <xf numFmtId="0" fontId="23" fillId="39" borderId="3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3" fillId="39" borderId="32" xfId="0" applyFont="1" applyFill="1" applyBorder="1" applyAlignment="1">
      <alignment horizontal="center" vertical="center"/>
    </xf>
    <xf numFmtId="0" fontId="23" fillId="40" borderId="33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35" xfId="0" applyFont="1" applyFill="1" applyBorder="1" applyAlignment="1">
      <alignment horizontal="center" vertical="center"/>
    </xf>
    <xf numFmtId="0" fontId="21" fillId="38" borderId="36" xfId="0" applyFont="1" applyFill="1" applyBorder="1" applyAlignment="1">
      <alignment horizontal="center" vertical="center"/>
    </xf>
    <xf numFmtId="0" fontId="31" fillId="39" borderId="22" xfId="0" applyFont="1" applyFill="1" applyBorder="1" applyAlignment="1" applyProtection="1">
      <alignment horizontal="center" vertical="center"/>
      <protection/>
    </xf>
    <xf numFmtId="0" fontId="31" fillId="39" borderId="21" xfId="0" applyFont="1" applyFill="1" applyBorder="1" applyAlignment="1" applyProtection="1">
      <alignment horizontal="center" vertical="center"/>
      <protection/>
    </xf>
    <xf numFmtId="0" fontId="31" fillId="39" borderId="2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74" fillId="0" borderId="39" xfId="0" applyFont="1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75" fillId="40" borderId="41" xfId="0" applyNumberFormat="1" applyFont="1" applyFill="1" applyBorder="1" applyAlignment="1" applyProtection="1">
      <alignment horizontal="center" vertical="center"/>
      <protection/>
    </xf>
    <xf numFmtId="0" fontId="75" fillId="40" borderId="42" xfId="0" applyNumberFormat="1" applyFont="1" applyFill="1" applyBorder="1" applyAlignment="1" applyProtection="1">
      <alignment horizontal="center" vertical="center"/>
      <protection/>
    </xf>
    <xf numFmtId="0" fontId="75" fillId="40" borderId="43" xfId="0" applyNumberFormat="1" applyFont="1" applyFill="1" applyBorder="1" applyAlignment="1" applyProtection="1">
      <alignment horizontal="center" vertical="center"/>
      <protection/>
    </xf>
    <xf numFmtId="0" fontId="75" fillId="40" borderId="44" xfId="0" applyNumberFormat="1" applyFont="1" applyFill="1" applyBorder="1" applyAlignment="1" applyProtection="1">
      <alignment horizontal="center" vertical="center"/>
      <protection/>
    </xf>
    <xf numFmtId="0" fontId="75" fillId="40" borderId="45" xfId="0" applyNumberFormat="1" applyFont="1" applyFill="1" applyBorder="1" applyAlignment="1" applyProtection="1">
      <alignment horizontal="center" vertical="center"/>
      <protection/>
    </xf>
    <xf numFmtId="0" fontId="75" fillId="40" borderId="46" xfId="0" applyNumberFormat="1" applyFont="1" applyFill="1" applyBorder="1" applyAlignment="1" applyProtection="1">
      <alignment horizontal="center" vertical="center"/>
      <protection/>
    </xf>
    <xf numFmtId="0" fontId="76" fillId="41" borderId="47" xfId="0" applyFont="1" applyFill="1" applyBorder="1" applyAlignment="1" applyProtection="1">
      <alignment horizontal="center" vertical="center" shrinkToFit="1"/>
      <protection/>
    </xf>
    <xf numFmtId="172" fontId="0" fillId="0" borderId="0" xfId="0" applyNumberForma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76" fillId="41" borderId="49" xfId="0" applyFont="1" applyFill="1" applyBorder="1" applyAlignment="1" applyProtection="1">
      <alignment horizontal="center" vertical="center" shrinkToFit="1"/>
      <protection/>
    </xf>
    <xf numFmtId="0" fontId="75" fillId="40" borderId="50" xfId="0" applyNumberFormat="1" applyFont="1" applyFill="1" applyBorder="1" applyAlignment="1" applyProtection="1">
      <alignment horizontal="center" vertical="center"/>
      <protection/>
    </xf>
    <xf numFmtId="0" fontId="31" fillId="39" borderId="2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/>
      <protection locked="0"/>
    </xf>
    <xf numFmtId="0" fontId="76" fillId="41" borderId="51" xfId="0" applyFont="1" applyFill="1" applyBorder="1" applyAlignment="1" applyProtection="1">
      <alignment horizontal="center" vertical="center" shrinkToFit="1"/>
      <protection/>
    </xf>
    <xf numFmtId="0" fontId="21" fillId="38" borderId="52" xfId="0" applyFont="1" applyFill="1" applyBorder="1" applyAlignment="1">
      <alignment horizontal="center" vertical="center"/>
    </xf>
    <xf numFmtId="0" fontId="76" fillId="41" borderId="53" xfId="0" applyFont="1" applyFill="1" applyBorder="1" applyAlignment="1" applyProtection="1">
      <alignment horizontal="center" vertical="center" shrinkToFit="1"/>
      <protection/>
    </xf>
    <xf numFmtId="0" fontId="75" fillId="40" borderId="54" xfId="0" applyNumberFormat="1" applyFont="1" applyFill="1" applyBorder="1" applyAlignment="1" applyProtection="1">
      <alignment horizontal="center" vertical="center"/>
      <protection/>
    </xf>
    <xf numFmtId="0" fontId="76" fillId="41" borderId="55" xfId="0" applyFont="1" applyFill="1" applyBorder="1" applyAlignment="1" applyProtection="1">
      <alignment horizontal="center" vertical="center" shrinkToFit="1"/>
      <protection/>
    </xf>
    <xf numFmtId="0" fontId="4" fillId="42" borderId="19" xfId="0" applyFont="1" applyFill="1" applyBorder="1" applyAlignment="1">
      <alignment/>
    </xf>
    <xf numFmtId="0" fontId="22" fillId="37" borderId="56" xfId="0" applyFont="1" applyFill="1" applyBorder="1" applyAlignment="1" applyProtection="1">
      <alignment horizontal="center" vertical="center"/>
      <protection/>
    </xf>
    <xf numFmtId="0" fontId="16" fillId="37" borderId="57" xfId="0" applyFont="1" applyFill="1" applyBorder="1" applyAlignment="1" applyProtection="1">
      <alignment horizontal="center" vertical="center"/>
      <protection/>
    </xf>
    <xf numFmtId="0" fontId="16" fillId="37" borderId="58" xfId="0" applyFont="1" applyFill="1" applyBorder="1" applyAlignment="1" applyProtection="1">
      <alignment horizontal="center" vertical="center"/>
      <protection/>
    </xf>
    <xf numFmtId="0" fontId="16" fillId="37" borderId="59" xfId="0" applyFont="1" applyFill="1" applyBorder="1" applyAlignment="1" applyProtection="1">
      <alignment horizontal="center" vertical="center"/>
      <protection/>
    </xf>
    <xf numFmtId="0" fontId="16" fillId="37" borderId="60" xfId="0" applyFont="1" applyFill="1" applyBorder="1" applyAlignment="1" applyProtection="1">
      <alignment horizontal="center" vertical="center"/>
      <protection/>
    </xf>
    <xf numFmtId="172" fontId="77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76" fillId="41" borderId="61" xfId="0" applyFont="1" applyFill="1" applyBorder="1" applyAlignment="1" applyProtection="1">
      <alignment horizontal="center" vertical="center" shrinkToFit="1"/>
      <protection/>
    </xf>
    <xf numFmtId="0" fontId="75" fillId="40" borderId="62" xfId="0" applyNumberFormat="1" applyFont="1" applyFill="1" applyBorder="1" applyAlignment="1" applyProtection="1">
      <alignment horizontal="center" vertical="center"/>
      <protection/>
    </xf>
    <xf numFmtId="0" fontId="31" fillId="39" borderId="63" xfId="0" applyFont="1" applyFill="1" applyBorder="1" applyAlignment="1" applyProtection="1">
      <alignment horizontal="center" vertical="center"/>
      <protection/>
    </xf>
    <xf numFmtId="0" fontId="16" fillId="37" borderId="63" xfId="0" applyFont="1" applyFill="1" applyBorder="1" applyAlignment="1" applyProtection="1">
      <alignment horizontal="center" vertical="center"/>
      <protection locked="0"/>
    </xf>
    <xf numFmtId="0" fontId="16" fillId="37" borderId="64" xfId="0" applyFont="1" applyFill="1" applyBorder="1" applyAlignment="1" applyProtection="1">
      <alignment horizontal="center" vertical="center"/>
      <protection/>
    </xf>
    <xf numFmtId="0" fontId="78" fillId="43" borderId="31" xfId="0" applyFont="1" applyFill="1" applyBorder="1" applyAlignment="1">
      <alignment horizontal="center" vertical="center"/>
    </xf>
    <xf numFmtId="0" fontId="78" fillId="43" borderId="10" xfId="0" applyFont="1" applyFill="1" applyBorder="1" applyAlignment="1">
      <alignment horizontal="center" vertical="center"/>
    </xf>
    <xf numFmtId="0" fontId="78" fillId="43" borderId="32" xfId="0" applyFont="1" applyFill="1" applyBorder="1" applyAlignment="1">
      <alignment horizontal="center" vertical="center"/>
    </xf>
    <xf numFmtId="0" fontId="78" fillId="43" borderId="30" xfId="0" applyFont="1" applyFill="1" applyBorder="1" applyAlignment="1">
      <alignment horizontal="center" vertical="center"/>
    </xf>
    <xf numFmtId="0" fontId="76" fillId="43" borderId="47" xfId="0" applyFont="1" applyFill="1" applyBorder="1" applyAlignment="1" applyProtection="1">
      <alignment horizontal="center" vertical="center" shrinkToFit="1"/>
      <protection/>
    </xf>
    <xf numFmtId="0" fontId="76" fillId="43" borderId="49" xfId="0" applyFont="1" applyFill="1" applyBorder="1" applyAlignment="1" applyProtection="1">
      <alignment horizontal="center" vertical="center" shrinkToFit="1"/>
      <protection/>
    </xf>
    <xf numFmtId="0" fontId="76" fillId="43" borderId="55" xfId="0" applyFont="1" applyFill="1" applyBorder="1" applyAlignment="1" applyProtection="1">
      <alignment horizontal="center" vertical="center" shrinkToFit="1"/>
      <protection/>
    </xf>
    <xf numFmtId="0" fontId="76" fillId="43" borderId="51" xfId="0" applyFont="1" applyFill="1" applyBorder="1" applyAlignment="1" applyProtection="1">
      <alignment horizontal="center" vertical="center" shrinkToFit="1"/>
      <protection/>
    </xf>
    <xf numFmtId="0" fontId="76" fillId="43" borderId="53" xfId="0" applyFont="1" applyFill="1" applyBorder="1" applyAlignment="1" applyProtection="1">
      <alignment horizontal="center" vertical="center" shrinkToFit="1"/>
      <protection/>
    </xf>
    <xf numFmtId="0" fontId="76" fillId="43" borderId="61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vertical="center"/>
      <protection locked="0"/>
    </xf>
    <xf numFmtId="0" fontId="30" fillId="42" borderId="0" xfId="0" applyFont="1" applyFill="1" applyBorder="1" applyAlignment="1" applyProtection="1">
      <alignment horizontal="center" vertical="center"/>
      <protection locked="0"/>
    </xf>
    <xf numFmtId="0" fontId="21" fillId="42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16" fillId="37" borderId="66" xfId="0" applyFont="1" applyFill="1" applyBorder="1" applyAlignment="1" applyProtection="1">
      <alignment horizontal="center" vertical="center"/>
      <protection/>
    </xf>
    <xf numFmtId="0" fontId="79" fillId="37" borderId="67" xfId="0" applyFont="1" applyFill="1" applyBorder="1" applyAlignment="1" applyProtection="1">
      <alignment horizontal="center" vertical="center"/>
      <protection/>
    </xf>
    <xf numFmtId="0" fontId="79" fillId="37" borderId="23" xfId="0" applyFont="1" applyFill="1" applyBorder="1" applyAlignment="1" applyProtection="1">
      <alignment horizontal="center" vertical="center"/>
      <protection/>
    </xf>
    <xf numFmtId="0" fontId="79" fillId="37" borderId="68" xfId="0" applyFont="1" applyFill="1" applyBorder="1" applyAlignment="1" applyProtection="1">
      <alignment horizontal="center" vertical="center"/>
      <protection/>
    </xf>
    <xf numFmtId="0" fontId="22" fillId="37" borderId="69" xfId="0" applyFont="1" applyFill="1" applyBorder="1" applyAlignment="1" applyProtection="1">
      <alignment horizontal="center" vertical="center"/>
      <protection/>
    </xf>
    <xf numFmtId="0" fontId="22" fillId="37" borderId="70" xfId="0" applyFont="1" applyFill="1" applyBorder="1" applyAlignment="1" applyProtection="1">
      <alignment horizontal="center" vertical="center"/>
      <protection/>
    </xf>
    <xf numFmtId="0" fontId="22" fillId="37" borderId="71" xfId="0" applyFont="1" applyFill="1" applyBorder="1" applyAlignment="1" applyProtection="1">
      <alignment horizontal="center" vertical="center"/>
      <protection/>
    </xf>
    <xf numFmtId="0" fontId="7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1" fillId="38" borderId="74" xfId="0" applyFont="1" applyFill="1" applyBorder="1" applyAlignment="1">
      <alignment horizontal="left" vertical="center" indent="1"/>
    </xf>
    <xf numFmtId="0" fontId="77" fillId="0" borderId="0" xfId="0" applyFont="1" applyBorder="1" applyAlignment="1">
      <alignment horizontal="right" vertical="center"/>
    </xf>
    <xf numFmtId="0" fontId="25" fillId="37" borderId="75" xfId="0" applyFont="1" applyFill="1" applyBorder="1" applyAlignment="1" applyProtection="1">
      <alignment horizontal="center" vertical="center" wrapText="1" shrinkToFit="1"/>
      <protection locked="0"/>
    </xf>
    <xf numFmtId="0" fontId="25" fillId="37" borderId="76" xfId="0" applyFont="1" applyFill="1" applyBorder="1" applyAlignment="1" applyProtection="1">
      <alignment horizontal="center" vertical="center" wrapText="1" shrinkToFit="1"/>
      <protection locked="0"/>
    </xf>
    <xf numFmtId="0" fontId="73" fillId="0" borderId="19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80" fillId="7" borderId="77" xfId="0" applyFont="1" applyFill="1" applyBorder="1" applyAlignment="1">
      <alignment horizontal="center" vertical="center"/>
    </xf>
    <xf numFmtId="0" fontId="80" fillId="7" borderId="78" xfId="0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24" fillId="37" borderId="22" xfId="0" applyNumberFormat="1" applyFont="1" applyFill="1" applyBorder="1" applyAlignment="1">
      <alignment horizontal="center" vertical="center"/>
    </xf>
    <xf numFmtId="0" fontId="24" fillId="37" borderId="20" xfId="0" applyNumberFormat="1" applyFont="1" applyFill="1" applyBorder="1" applyAlignment="1">
      <alignment horizontal="center" vertical="center"/>
    </xf>
    <xf numFmtId="0" fontId="80" fillId="7" borderId="81" xfId="0" applyFont="1" applyFill="1" applyBorder="1" applyAlignment="1">
      <alignment horizontal="center" vertical="center"/>
    </xf>
    <xf numFmtId="0" fontId="7" fillId="37" borderId="82" xfId="0" applyFont="1" applyFill="1" applyBorder="1" applyAlignment="1" applyProtection="1">
      <alignment horizontal="center" vertical="center" wrapText="1" shrinkToFit="1"/>
      <protection locked="0"/>
    </xf>
    <xf numFmtId="0" fontId="7" fillId="37" borderId="53" xfId="0" applyFont="1" applyFill="1" applyBorder="1" applyAlignment="1" applyProtection="1">
      <alignment horizontal="center" vertical="center" wrapText="1" shrinkToFit="1"/>
      <protection locked="0"/>
    </xf>
    <xf numFmtId="0" fontId="25" fillId="37" borderId="83" xfId="0" applyFont="1" applyFill="1" applyBorder="1" applyAlignment="1" applyProtection="1">
      <alignment horizontal="center" vertical="center" wrapText="1" shrinkToFit="1"/>
      <protection locked="0"/>
    </xf>
    <xf numFmtId="0" fontId="24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37" borderId="86" xfId="0" applyNumberFormat="1" applyFont="1" applyFill="1" applyBorder="1" applyAlignment="1">
      <alignment horizontal="center" vertical="center"/>
    </xf>
    <xf numFmtId="0" fontId="24" fillId="37" borderId="87" xfId="0" applyNumberFormat="1" applyFont="1" applyFill="1" applyBorder="1" applyAlignment="1">
      <alignment horizontal="center" vertical="center"/>
    </xf>
    <xf numFmtId="1" fontId="7" fillId="0" borderId="88" xfId="0" applyNumberFormat="1" applyFont="1" applyBorder="1" applyAlignment="1">
      <alignment horizontal="center" vertical="center"/>
    </xf>
    <xf numFmtId="1" fontId="7" fillId="0" borderId="89" xfId="0" applyNumberFormat="1" applyFont="1" applyBorder="1" applyAlignment="1">
      <alignment horizontal="center" vertical="center"/>
    </xf>
    <xf numFmtId="1" fontId="7" fillId="0" borderId="90" xfId="0" applyNumberFormat="1" applyFont="1" applyBorder="1" applyAlignment="1">
      <alignment horizontal="center" vertical="center"/>
    </xf>
    <xf numFmtId="0" fontId="24" fillId="0" borderId="91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81" fillId="43" borderId="92" xfId="0" applyFont="1" applyFill="1" applyBorder="1" applyAlignment="1">
      <alignment horizontal="center" vertical="center"/>
    </xf>
    <xf numFmtId="0" fontId="81" fillId="43" borderId="93" xfId="0" applyFont="1" applyFill="1" applyBorder="1" applyAlignment="1">
      <alignment horizontal="center" vertical="center"/>
    </xf>
    <xf numFmtId="0" fontId="81" fillId="43" borderId="29" xfId="0" applyFont="1" applyFill="1" applyBorder="1" applyAlignment="1">
      <alignment horizontal="center" vertical="center"/>
    </xf>
    <xf numFmtId="0" fontId="29" fillId="39" borderId="92" xfId="0" applyFont="1" applyFill="1" applyBorder="1" applyAlignment="1">
      <alignment horizontal="center" vertical="center"/>
    </xf>
    <xf numFmtId="0" fontId="29" fillId="39" borderId="93" xfId="0" applyFont="1" applyFill="1" applyBorder="1" applyAlignment="1">
      <alignment horizontal="center" vertical="center"/>
    </xf>
    <xf numFmtId="0" fontId="29" fillId="39" borderId="94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0" fillId="38" borderId="95" xfId="0" applyFont="1" applyFill="1" applyBorder="1" applyAlignment="1">
      <alignment horizontal="center" vertical="center"/>
    </xf>
    <xf numFmtId="0" fontId="30" fillId="38" borderId="25" xfId="0" applyFont="1" applyFill="1" applyBorder="1" applyAlignment="1">
      <alignment horizontal="center" vertical="center"/>
    </xf>
    <xf numFmtId="0" fontId="30" fillId="38" borderId="96" xfId="0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80" fillId="7" borderId="98" xfId="0" applyFont="1" applyFill="1" applyBorder="1" applyAlignment="1">
      <alignment horizontal="center" vertical="center"/>
    </xf>
    <xf numFmtId="0" fontId="80" fillId="7" borderId="99" xfId="0" applyFont="1" applyFill="1" applyBorder="1" applyAlignment="1">
      <alignment horizontal="center" vertical="center"/>
    </xf>
    <xf numFmtId="0" fontId="24" fillId="37" borderId="100" xfId="0" applyNumberFormat="1" applyFont="1" applyFill="1" applyBorder="1" applyAlignment="1">
      <alignment horizontal="center" vertical="center"/>
    </xf>
    <xf numFmtId="0" fontId="80" fillId="7" borderId="101" xfId="0" applyFont="1" applyFill="1" applyBorder="1" applyAlignment="1">
      <alignment horizontal="center" vertical="center"/>
    </xf>
    <xf numFmtId="0" fontId="25" fillId="37" borderId="102" xfId="0" applyFont="1" applyFill="1" applyBorder="1" applyAlignment="1" applyProtection="1">
      <alignment horizontal="center" vertical="center" wrapText="1" shrinkToFit="1"/>
      <protection locked="0"/>
    </xf>
    <xf numFmtId="0" fontId="24" fillId="0" borderId="103" xfId="0" applyNumberFormat="1" applyFont="1" applyBorder="1" applyAlignment="1">
      <alignment horizontal="center" vertical="center"/>
    </xf>
    <xf numFmtId="0" fontId="24" fillId="37" borderId="104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37" borderId="10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0" fontId="24" fillId="37" borderId="58" xfId="0" applyNumberFormat="1" applyFont="1" applyFill="1" applyBorder="1" applyAlignment="1">
      <alignment horizontal="center" vertical="center"/>
    </xf>
    <xf numFmtId="0" fontId="24" fillId="37" borderId="10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009E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9E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A19" sqref="A19:IV19"/>
    </sheetView>
  </sheetViews>
  <sheetFormatPr defaultColWidth="9.140625" defaultRowHeight="12.75"/>
  <cols>
    <col min="1" max="1" width="8.8515625" style="1" customWidth="1"/>
    <col min="2" max="5" width="20.7109375" style="0" customWidth="1"/>
    <col min="6" max="7" width="20.7109375" style="0" hidden="1" customWidth="1"/>
    <col min="8" max="8" width="20.7109375" style="0" customWidth="1"/>
  </cols>
  <sheetData>
    <row r="1" spans="1:10" ht="12.75">
      <c r="A1" s="5" t="s">
        <v>13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41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8" customHeight="1">
      <c r="A3" s="5">
        <v>1</v>
      </c>
      <c r="B3" s="3"/>
      <c r="C3" s="3"/>
      <c r="D3" s="3"/>
      <c r="E3" s="3"/>
      <c r="F3" s="3"/>
      <c r="G3" s="3"/>
      <c r="H3" s="55" t="s">
        <v>55</v>
      </c>
      <c r="I3" s="3"/>
      <c r="J3" s="3"/>
    </row>
    <row r="4" spans="1:10" ht="18" customHeight="1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8" customHeight="1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8" customHeight="1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8" customHeight="1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8" customHeight="1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8" customHeight="1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8" customHeight="1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8" customHeight="1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8" customHeight="1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8" customHeight="1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8" customHeight="1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8" customHeight="1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8" customHeight="1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8" customHeight="1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8" customHeight="1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8" customHeight="1" hidden="1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 hidden="1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 hidden="1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 hidden="1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 hidden="1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 hidden="1">
      <c r="A24" s="5">
        <v>22</v>
      </c>
      <c r="B24" s="3"/>
      <c r="C24" s="3"/>
      <c r="D24" s="3"/>
      <c r="E24" s="3"/>
      <c r="F24" s="3"/>
      <c r="G24" s="3"/>
      <c r="H24" s="4"/>
      <c r="I24" s="3"/>
      <c r="J24" s="3"/>
    </row>
    <row r="25" spans="1:10" ht="12.75" hidden="1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 hidden="1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 hidden="1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 hidden="1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 hidden="1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 hidden="1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 hidden="1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 hidden="1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 hidden="1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 hidden="1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 hidden="1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 hidden="1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 hidden="1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 hidden="1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 hidden="1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 hidden="1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 hidden="1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 hidden="1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 hidden="1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 hidden="1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 hidden="1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 hidden="1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 hidden="1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 hidden="1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 hidden="1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 hidden="1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J46"/>
  <sheetViews>
    <sheetView showGridLines="0" showRowColHeaders="0" tabSelected="1" zoomScale="70" zoomScaleNormal="70" zoomScaleSheetLayoutView="100" zoomScalePageLayoutView="0" workbookViewId="0" topLeftCell="A1">
      <selection activeCell="G7" sqref="G7"/>
    </sheetView>
  </sheetViews>
  <sheetFormatPr defaultColWidth="0" defaultRowHeight="12.75"/>
  <cols>
    <col min="1" max="1" width="56.8515625" style="0" customWidth="1"/>
    <col min="2" max="2" width="7.8515625" style="1" customWidth="1"/>
    <col min="3" max="3" width="33.28125" style="1" customWidth="1"/>
    <col min="4" max="8" width="7.57421875" style="1" customWidth="1"/>
    <col min="9" max="9" width="11.140625" style="1" customWidth="1"/>
    <col min="10" max="10" width="7.57421875" style="1" hidden="1" customWidth="1"/>
    <col min="11" max="11" width="9.8515625" style="2" customWidth="1"/>
    <col min="12" max="13" width="7.57421875" style="2" customWidth="1"/>
    <col min="14" max="15" width="7.57421875" style="1" customWidth="1"/>
    <col min="16" max="16" width="11.140625" style="1" customWidth="1"/>
    <col min="17" max="17" width="7.57421875" style="1" hidden="1" customWidth="1"/>
    <col min="18" max="18" width="10.00390625" style="1" customWidth="1"/>
    <col min="19" max="19" width="9.7109375" style="1" customWidth="1"/>
    <col min="20" max="20" width="13.00390625" style="1" customWidth="1"/>
    <col min="21" max="21" width="13.00390625" style="1" hidden="1" customWidth="1"/>
    <col min="22" max="22" width="9.57421875" style="1" hidden="1" customWidth="1"/>
    <col min="23" max="23" width="11.28125" style="1" customWidth="1"/>
    <col min="24" max="24" width="6.8515625" style="123" customWidth="1"/>
    <col min="25" max="25" width="26.57421875" style="12" customWidth="1"/>
    <col min="26" max="27" width="6.7109375" style="1" hidden="1" customWidth="1"/>
    <col min="28" max="28" width="6.7109375" style="2" hidden="1" customWidth="1"/>
    <col min="29" max="29" width="9.140625" style="0" hidden="1" customWidth="1"/>
    <col min="30" max="32" width="6.7109375" style="1" hidden="1" customWidth="1"/>
    <col min="33" max="33" width="9.140625" style="0" hidden="1" customWidth="1"/>
    <col min="34" max="34" width="9.28125" style="1" hidden="1" customWidth="1"/>
    <col min="35" max="35" width="9.140625" style="0" hidden="1" customWidth="1"/>
    <col min="36" max="36" width="8.00390625" style="0" hidden="1" customWidth="1"/>
    <col min="37" max="43" width="0" style="0" hidden="1" customWidth="1"/>
    <col min="44" max="46" width="6.7109375" style="0" hidden="1" customWidth="1"/>
    <col min="47" max="47" width="9.140625" style="0" hidden="1" customWidth="1"/>
    <col min="48" max="50" width="6.7109375" style="0" hidden="1" customWidth="1"/>
    <col min="51" max="51" width="9.140625" style="0" hidden="1" customWidth="1"/>
    <col min="52" max="52" width="9.28125" style="0" hidden="1" customWidth="1"/>
    <col min="53" max="53" width="9.140625" style="0" hidden="1" customWidth="1"/>
    <col min="54" max="55" width="8.00390625" style="0" hidden="1" customWidth="1"/>
    <col min="56" max="58" width="6.7109375" style="0" hidden="1" customWidth="1"/>
    <col min="59" max="59" width="9.140625" style="0" hidden="1" customWidth="1"/>
    <col min="60" max="60" width="9.28125" style="0" hidden="1" customWidth="1"/>
    <col min="61" max="61" width="9.140625" style="0" hidden="1" customWidth="1"/>
    <col min="62" max="63" width="8.00390625" style="0" hidden="1" customWidth="1"/>
    <col min="64" max="16384" width="9.140625" style="0" hidden="1" customWidth="1"/>
  </cols>
  <sheetData>
    <row r="1" spans="2:34" ht="29.25" customHeight="1">
      <c r="B1" s="139" t="s">
        <v>10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02"/>
      <c r="Y1" s="85"/>
      <c r="Z1" s="37"/>
      <c r="AA1" s="37"/>
      <c r="AB1" s="37"/>
      <c r="AD1" s="37"/>
      <c r="AE1" s="37"/>
      <c r="AF1" s="37"/>
      <c r="AH1" s="37"/>
    </row>
    <row r="2" spans="2:34" ht="29.25" customHeight="1">
      <c r="B2" s="139" t="s">
        <v>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02"/>
      <c r="Y2" s="85"/>
      <c r="Z2" s="37"/>
      <c r="AA2" s="37"/>
      <c r="AB2" s="37"/>
      <c r="AD2" s="37"/>
      <c r="AE2" s="37"/>
      <c r="AF2" s="37"/>
      <c r="AH2" s="37"/>
    </row>
    <row r="3" spans="2:32" ht="8.25" customHeight="1" thickBot="1">
      <c r="B3" s="69"/>
      <c r="C3" s="70"/>
      <c r="D3" s="70"/>
      <c r="E3" s="135" t="s">
        <v>52</v>
      </c>
      <c r="F3" s="135"/>
      <c r="G3" s="135"/>
      <c r="H3" s="135"/>
      <c r="I3" s="101">
        <v>1</v>
      </c>
      <c r="J3" s="83"/>
      <c r="L3" s="135" t="s">
        <v>53</v>
      </c>
      <c r="M3" s="135"/>
      <c r="N3" s="135"/>
      <c r="O3" s="135"/>
      <c r="P3" s="101">
        <v>0.5</v>
      </c>
      <c r="Q3" s="83"/>
      <c r="S3" s="52"/>
      <c r="T3" s="52"/>
      <c r="U3" s="52"/>
      <c r="V3" s="52"/>
      <c r="W3" s="52"/>
      <c r="X3" s="69"/>
      <c r="Y3" s="54"/>
      <c r="Z3" s="13"/>
      <c r="AA3" s="13"/>
      <c r="AB3" s="14"/>
      <c r="AD3" s="15"/>
      <c r="AE3" s="15"/>
      <c r="AF3" s="15"/>
    </row>
    <row r="4" spans="2:34" ht="9" customHeight="1" thickBot="1" thickTop="1">
      <c r="B4" s="165"/>
      <c r="C4" s="165"/>
      <c r="D4" s="71"/>
      <c r="E4" s="71"/>
      <c r="F4" s="72"/>
      <c r="G4" s="8">
        <f>(SUM(G7:G30)-(SUM(H7:H30)))</f>
        <v>0</v>
      </c>
      <c r="H4" s="84"/>
      <c r="I4" s="95"/>
      <c r="J4" s="95"/>
      <c r="K4" s="23"/>
      <c r="L4" s="71"/>
      <c r="M4" s="72"/>
      <c r="N4" s="8">
        <f>(SUM(N7:N30)-(SUM(O7:O30)))</f>
        <v>0</v>
      </c>
      <c r="O4" s="84"/>
      <c r="P4" s="95"/>
      <c r="Q4" s="95"/>
      <c r="R4" s="23"/>
      <c r="S4" s="41"/>
      <c r="T4" s="41"/>
      <c r="U4" s="41"/>
      <c r="V4" s="41"/>
      <c r="W4" s="41"/>
      <c r="X4" s="118"/>
      <c r="Y4" s="54"/>
      <c r="Z4" s="9" t="e">
        <f>SUM(Z7:Z46)</f>
        <v>#REF!</v>
      </c>
      <c r="AA4" s="10"/>
      <c r="AB4" s="10"/>
      <c r="AD4" s="9" t="e">
        <f>SUM(AD7:AD46)</f>
        <v>#REF!</v>
      </c>
      <c r="AE4" s="10"/>
      <c r="AF4" s="10"/>
      <c r="AH4" s="41"/>
    </row>
    <row r="5" spans="2:36" ht="25.5" customHeight="1" thickBot="1" thickTop="1">
      <c r="B5" s="138" t="s">
        <v>49</v>
      </c>
      <c r="C5" s="138"/>
      <c r="D5" s="138"/>
      <c r="E5" s="53">
        <v>15</v>
      </c>
      <c r="F5" s="73"/>
      <c r="G5" s="162" t="s">
        <v>2</v>
      </c>
      <c r="H5" s="163"/>
      <c r="I5" s="163"/>
      <c r="J5" s="163"/>
      <c r="K5" s="164"/>
      <c r="L5" s="84"/>
      <c r="M5" s="73"/>
      <c r="N5" s="159" t="s">
        <v>3</v>
      </c>
      <c r="O5" s="160"/>
      <c r="P5" s="160"/>
      <c r="Q5" s="160"/>
      <c r="R5" s="161"/>
      <c r="S5" s="166" t="s">
        <v>4</v>
      </c>
      <c r="T5" s="167"/>
      <c r="U5" s="167"/>
      <c r="V5" s="167"/>
      <c r="W5" s="168"/>
      <c r="X5" s="119"/>
      <c r="Y5" s="54"/>
      <c r="Z5" s="38"/>
      <c r="AA5" s="38"/>
      <c r="AB5" s="38"/>
      <c r="AD5" s="39"/>
      <c r="AE5" s="39"/>
      <c r="AF5" s="39"/>
      <c r="AH5" s="40"/>
      <c r="AJ5" s="11" t="s">
        <v>11</v>
      </c>
    </row>
    <row r="6" spans="2:36" ht="30" customHeight="1" thickBot="1" thickTop="1">
      <c r="B6" s="65" t="s">
        <v>0</v>
      </c>
      <c r="C6" s="134" t="s">
        <v>54</v>
      </c>
      <c r="D6" s="45"/>
      <c r="E6" s="56" t="s">
        <v>15</v>
      </c>
      <c r="F6" s="57" t="s">
        <v>16</v>
      </c>
      <c r="G6" s="58" t="s">
        <v>7</v>
      </c>
      <c r="H6" s="59" t="s">
        <v>8</v>
      </c>
      <c r="I6" s="60" t="s">
        <v>51</v>
      </c>
      <c r="J6" s="60"/>
      <c r="K6" s="60" t="s">
        <v>14</v>
      </c>
      <c r="L6" s="61" t="s">
        <v>15</v>
      </c>
      <c r="M6" s="111" t="s">
        <v>16</v>
      </c>
      <c r="N6" s="108" t="s">
        <v>7</v>
      </c>
      <c r="O6" s="109" t="s">
        <v>8</v>
      </c>
      <c r="P6" s="110" t="s">
        <v>51</v>
      </c>
      <c r="Q6" s="110"/>
      <c r="R6" s="109" t="s">
        <v>14</v>
      </c>
      <c r="S6" s="62" t="s">
        <v>1</v>
      </c>
      <c r="T6" s="63" t="s">
        <v>51</v>
      </c>
      <c r="U6" s="91" t="s">
        <v>57</v>
      </c>
      <c r="V6" s="91"/>
      <c r="W6" s="64" t="s">
        <v>5</v>
      </c>
      <c r="X6" s="120"/>
      <c r="Y6" s="121"/>
      <c r="Z6" s="17" t="s">
        <v>6</v>
      </c>
      <c r="AA6" s="18"/>
      <c r="AB6" s="19"/>
      <c r="AD6" s="6" t="s">
        <v>6</v>
      </c>
      <c r="AE6" s="24"/>
      <c r="AF6" s="24"/>
      <c r="AH6" s="16"/>
      <c r="AJ6" s="7" t="s">
        <v>12</v>
      </c>
    </row>
    <row r="7" spans="2:36" ht="28.5" customHeight="1">
      <c r="B7" s="170">
        <v>1</v>
      </c>
      <c r="C7" s="147"/>
      <c r="D7" s="82" t="s">
        <v>24</v>
      </c>
      <c r="E7" s="76">
        <v>13</v>
      </c>
      <c r="F7" s="66" t="s">
        <v>36</v>
      </c>
      <c r="G7" s="42"/>
      <c r="H7" s="42"/>
      <c r="I7" s="126">
        <f>IF(K7="D","D",IF(K7="w",(G7-H7),IF(K7="L",(G7-H7),0)))</f>
        <v>0</v>
      </c>
      <c r="J7" s="96">
        <f>IF(K7="W",1,IF(K7="d",0.5,0))</f>
        <v>0</v>
      </c>
      <c r="K7" s="129">
        <f aca="true" t="shared" si="0" ref="K7:K26">IF(G7&gt;H7,"W",IF(G7&lt;H7,"L",IF(G7=0,"",IF(G7=H7,"D",0))))</f>
      </c>
      <c r="L7" s="76">
        <v>1</v>
      </c>
      <c r="M7" s="112" t="s">
        <v>26</v>
      </c>
      <c r="N7" s="42"/>
      <c r="O7" s="42"/>
      <c r="P7" s="126">
        <f>IF(R7="D","D",IF(R7="w",(N7-O7),IF(R7="L",(N7-O7),0)))</f>
        <v>0</v>
      </c>
      <c r="Q7" s="96">
        <f>IF(R7="W",1,IF(R7="d",0.5,0))</f>
        <v>0</v>
      </c>
      <c r="R7" s="129">
        <f aca="true" t="shared" si="1" ref="R7:R26">IF(N7&gt;O7,"W",IF(N7&lt;O7,"L",IF(N7=0,"",IF(N7=O7,"D",0))))</f>
      </c>
      <c r="S7" s="142">
        <f>J7+J8+Q7+Q8</f>
        <v>0</v>
      </c>
      <c r="T7" s="144">
        <f>G7+G8+N7+N8-H7-H8-O7-O8</f>
        <v>0</v>
      </c>
      <c r="U7" s="184">
        <f>O7+O8+H7+H8</f>
        <v>0</v>
      </c>
      <c r="V7" s="152">
        <f>(S7*100000)+(T7*1000)-U7</f>
        <v>0</v>
      </c>
      <c r="W7" s="169">
        <f>RANK(V7,$V$7:$V$30)</f>
        <v>1</v>
      </c>
      <c r="X7" s="122"/>
      <c r="Y7" s="54"/>
      <c r="Z7" s="31">
        <f aca="true" t="shared" si="2" ref="Z7:Z26">G7-H7</f>
        <v>0</v>
      </c>
      <c r="AA7" s="32">
        <f aca="true" t="shared" si="3" ref="AA7:AA26">IF(G7+H7=0,0,IF(G7+H7&gt;0.1,G7-H7,0))</f>
        <v>0</v>
      </c>
      <c r="AB7" s="33">
        <f aca="true" t="shared" si="4" ref="AB7:AB26">IF(K7="W",$I$3,IF(K7="D",$P$3,0))</f>
        <v>0</v>
      </c>
      <c r="AD7" s="25">
        <f aca="true" t="shared" si="5" ref="AD7:AD26">N7-O7</f>
        <v>0</v>
      </c>
      <c r="AE7" s="26">
        <f aca="true" t="shared" si="6" ref="AE7:AE26">IF(N7+O7=0,0,IF(N7+O7&gt;0.1,N7-O7,0))</f>
        <v>0</v>
      </c>
      <c r="AF7" s="27">
        <f aca="true" t="shared" si="7" ref="AF7:AF26">IF(R7="W",$I$3,IF(R7="D",$P$3,0))</f>
        <v>0</v>
      </c>
      <c r="AH7" s="20">
        <f>S7*100000+(T7*1000)-(H7+H8+O7+O8)</f>
        <v>0</v>
      </c>
      <c r="AJ7" s="156">
        <f>AA7+AA8+AE8+AE7</f>
        <v>0</v>
      </c>
    </row>
    <row r="8" spans="2:36" ht="28.5" customHeight="1">
      <c r="B8" s="171"/>
      <c r="C8" s="148"/>
      <c r="D8" s="82" t="s">
        <v>25</v>
      </c>
      <c r="E8" s="77">
        <v>6</v>
      </c>
      <c r="F8" s="67" t="s">
        <v>35</v>
      </c>
      <c r="G8" s="43"/>
      <c r="H8" s="43"/>
      <c r="I8" s="127">
        <f aca="true" t="shared" si="8" ref="I8:I26">IF(K8="D","D",IF(K8="w",(G8-H8),IF(K8="L",(G8-H8),0)))</f>
        <v>0</v>
      </c>
      <c r="J8" s="125">
        <f aca="true" t="shared" si="9" ref="J8:J30">IF(K8="W",1,IF(K8="d",0.5,0))</f>
        <v>0</v>
      </c>
      <c r="K8" s="130">
        <f t="shared" si="0"/>
      </c>
      <c r="L8" s="77">
        <v>2</v>
      </c>
      <c r="M8" s="112" t="s">
        <v>29</v>
      </c>
      <c r="N8" s="43"/>
      <c r="O8" s="43"/>
      <c r="P8" s="127">
        <f aca="true" t="shared" si="10" ref="P8:P26">IF(R8="D","D",IF(R8="w",(N8-O8),IF(R8="L",(N8-O8),0)))</f>
        <v>0</v>
      </c>
      <c r="Q8" s="97">
        <f aca="true" t="shared" si="11" ref="Q8:Q30">IF(R8="W",1,IF(R8="d",0.5,0))</f>
        <v>0</v>
      </c>
      <c r="R8" s="130">
        <f t="shared" si="1"/>
      </c>
      <c r="S8" s="143"/>
      <c r="T8" s="172"/>
      <c r="U8" s="145"/>
      <c r="V8" s="153"/>
      <c r="W8" s="158"/>
      <c r="X8" s="122"/>
      <c r="Y8" s="54"/>
      <c r="Z8" s="28">
        <f t="shared" si="2"/>
        <v>0</v>
      </c>
      <c r="AA8" s="29">
        <f t="shared" si="3"/>
        <v>0</v>
      </c>
      <c r="AB8" s="30">
        <f t="shared" si="4"/>
        <v>0</v>
      </c>
      <c r="AD8" s="28">
        <f t="shared" si="5"/>
        <v>0</v>
      </c>
      <c r="AE8" s="29">
        <f t="shared" si="6"/>
        <v>0</v>
      </c>
      <c r="AF8" s="30">
        <f t="shared" si="7"/>
        <v>0</v>
      </c>
      <c r="AH8" s="21"/>
      <c r="AJ8" s="155"/>
    </row>
    <row r="9" spans="2:36" ht="28.5" customHeight="1">
      <c r="B9" s="140">
        <v>2</v>
      </c>
      <c r="C9" s="136"/>
      <c r="D9" s="82" t="s">
        <v>26</v>
      </c>
      <c r="E9" s="78">
        <v>9</v>
      </c>
      <c r="F9" s="66" t="s">
        <v>28</v>
      </c>
      <c r="G9" s="42"/>
      <c r="H9" s="42"/>
      <c r="I9" s="126">
        <f t="shared" si="8"/>
        <v>0</v>
      </c>
      <c r="J9" s="98">
        <f t="shared" si="9"/>
        <v>0</v>
      </c>
      <c r="K9" s="129">
        <f t="shared" si="0"/>
      </c>
      <c r="L9" s="80">
        <v>1</v>
      </c>
      <c r="M9" s="112" t="s">
        <v>24</v>
      </c>
      <c r="N9" s="42"/>
      <c r="O9" s="42"/>
      <c r="P9" s="126">
        <f t="shared" si="10"/>
        <v>0</v>
      </c>
      <c r="Q9" s="98">
        <f t="shared" si="11"/>
        <v>0</v>
      </c>
      <c r="R9" s="129">
        <f t="shared" si="1"/>
      </c>
      <c r="S9" s="142">
        <f>J9+J10+Q9+Q10</f>
        <v>0</v>
      </c>
      <c r="T9" s="144">
        <f>G9+G10+N9+N10-H9-H10-O9-O10</f>
        <v>0</v>
      </c>
      <c r="U9" s="183">
        <f>O9+O10+H9+H10</f>
        <v>0</v>
      </c>
      <c r="V9" s="152">
        <f>(S9*100000)+(T9*1000)-U9</f>
        <v>0</v>
      </c>
      <c r="W9" s="150">
        <f>RANK(V9,$V$7:$V$30)</f>
        <v>1</v>
      </c>
      <c r="X9" s="122"/>
      <c r="Y9" s="54"/>
      <c r="Z9" s="31">
        <f t="shared" si="2"/>
        <v>0</v>
      </c>
      <c r="AA9" s="32">
        <f t="shared" si="3"/>
        <v>0</v>
      </c>
      <c r="AB9" s="33">
        <f t="shared" si="4"/>
        <v>0</v>
      </c>
      <c r="AD9" s="31">
        <f t="shared" si="5"/>
        <v>0</v>
      </c>
      <c r="AE9" s="32">
        <f t="shared" si="6"/>
        <v>0</v>
      </c>
      <c r="AF9" s="33">
        <f t="shared" si="7"/>
        <v>0</v>
      </c>
      <c r="AH9" s="20">
        <f>S9*100000+(T9*1000)-(H9+H10+O9+O10)</f>
        <v>0</v>
      </c>
      <c r="AJ9" s="154">
        <f>AA9+AA10+AE10+AE9</f>
        <v>0</v>
      </c>
    </row>
    <row r="10" spans="2:36" ht="28.5" customHeight="1">
      <c r="B10" s="141"/>
      <c r="C10" s="137"/>
      <c r="D10" s="82" t="s">
        <v>27</v>
      </c>
      <c r="E10" s="79">
        <v>11</v>
      </c>
      <c r="F10" s="68" t="s">
        <v>39</v>
      </c>
      <c r="G10" s="44"/>
      <c r="H10" s="44"/>
      <c r="I10" s="127">
        <f t="shared" si="8"/>
        <v>0</v>
      </c>
      <c r="J10" s="97">
        <f t="shared" si="9"/>
        <v>0</v>
      </c>
      <c r="K10" s="130">
        <f t="shared" si="0"/>
      </c>
      <c r="L10" s="81">
        <v>3</v>
      </c>
      <c r="M10" s="112" t="s">
        <v>17</v>
      </c>
      <c r="N10" s="44"/>
      <c r="O10" s="44"/>
      <c r="P10" s="127">
        <f t="shared" si="10"/>
        <v>0</v>
      </c>
      <c r="Q10" s="97">
        <f t="shared" si="11"/>
        <v>0</v>
      </c>
      <c r="R10" s="130">
        <f t="shared" si="1"/>
      </c>
      <c r="S10" s="143"/>
      <c r="T10" s="172"/>
      <c r="U10" s="183"/>
      <c r="V10" s="153"/>
      <c r="W10" s="151"/>
      <c r="X10" s="122"/>
      <c r="Y10" s="54"/>
      <c r="Z10" s="34">
        <f t="shared" si="2"/>
        <v>0</v>
      </c>
      <c r="AA10" s="35">
        <f t="shared" si="3"/>
        <v>0</v>
      </c>
      <c r="AB10" s="36">
        <f t="shared" si="4"/>
        <v>0</v>
      </c>
      <c r="AD10" s="34">
        <f t="shared" si="5"/>
        <v>0</v>
      </c>
      <c r="AE10" s="35">
        <f t="shared" si="6"/>
        <v>0</v>
      </c>
      <c r="AF10" s="36">
        <f t="shared" si="7"/>
        <v>0</v>
      </c>
      <c r="AH10" s="22"/>
      <c r="AJ10" s="155"/>
    </row>
    <row r="11" spans="2:36" ht="28.5" customHeight="1">
      <c r="B11" s="140">
        <v>3</v>
      </c>
      <c r="C11" s="136"/>
      <c r="D11" s="82" t="s">
        <v>28</v>
      </c>
      <c r="E11" s="78">
        <v>9</v>
      </c>
      <c r="F11" s="66" t="s">
        <v>26</v>
      </c>
      <c r="G11" s="42"/>
      <c r="H11" s="42"/>
      <c r="I11" s="126">
        <f t="shared" si="8"/>
        <v>0</v>
      </c>
      <c r="J11" s="98">
        <f t="shared" si="9"/>
        <v>0</v>
      </c>
      <c r="K11" s="129">
        <f t="shared" si="0"/>
      </c>
      <c r="L11" s="80">
        <v>4</v>
      </c>
      <c r="M11" s="112" t="s">
        <v>30</v>
      </c>
      <c r="N11" s="42"/>
      <c r="O11" s="42"/>
      <c r="P11" s="126">
        <f t="shared" si="10"/>
        <v>0</v>
      </c>
      <c r="Q11" s="98">
        <f t="shared" si="11"/>
        <v>0</v>
      </c>
      <c r="R11" s="129">
        <f t="shared" si="1"/>
      </c>
      <c r="S11" s="142">
        <f>J11+J12+Q11+Q12</f>
        <v>0</v>
      </c>
      <c r="T11" s="144">
        <f>G11+G12+N11+N12-H11-H12-O11-O12</f>
        <v>0</v>
      </c>
      <c r="U11" s="183">
        <f>O11+O12+H11+H12</f>
        <v>0</v>
      </c>
      <c r="V11" s="152">
        <f>(S11*100000)+(T11*1000)-U11</f>
        <v>0</v>
      </c>
      <c r="W11" s="150">
        <f>RANK(V11,$V$7:$V$30)</f>
        <v>1</v>
      </c>
      <c r="X11" s="122"/>
      <c r="Y11" s="54"/>
      <c r="Z11" s="31">
        <f t="shared" si="2"/>
        <v>0</v>
      </c>
      <c r="AA11" s="32">
        <f t="shared" si="3"/>
        <v>0</v>
      </c>
      <c r="AB11" s="33">
        <f t="shared" si="4"/>
        <v>0</v>
      </c>
      <c r="AD11" s="31">
        <f t="shared" si="5"/>
        <v>0</v>
      </c>
      <c r="AE11" s="32">
        <f t="shared" si="6"/>
        <v>0</v>
      </c>
      <c r="AF11" s="33">
        <f t="shared" si="7"/>
        <v>0</v>
      </c>
      <c r="AH11" s="20">
        <f>S11*100000+(T11*1000)-(H11+H12+O11+O12)</f>
        <v>0</v>
      </c>
      <c r="AJ11" s="154">
        <f>AA11+AA12+AE12+AE11</f>
        <v>0</v>
      </c>
    </row>
    <row r="12" spans="2:36" ht="28.5" customHeight="1">
      <c r="B12" s="141"/>
      <c r="C12" s="137"/>
      <c r="D12" s="82" t="s">
        <v>29</v>
      </c>
      <c r="E12" s="79">
        <v>8</v>
      </c>
      <c r="F12" s="68" t="s">
        <v>19</v>
      </c>
      <c r="G12" s="44"/>
      <c r="H12" s="44"/>
      <c r="I12" s="127">
        <f t="shared" si="8"/>
        <v>0</v>
      </c>
      <c r="J12" s="97">
        <f t="shared" si="9"/>
        <v>0</v>
      </c>
      <c r="K12" s="130">
        <f t="shared" si="0"/>
      </c>
      <c r="L12" s="81">
        <v>2</v>
      </c>
      <c r="M12" s="112" t="s">
        <v>25</v>
      </c>
      <c r="N12" s="44"/>
      <c r="O12" s="44"/>
      <c r="P12" s="127">
        <f t="shared" si="10"/>
        <v>0</v>
      </c>
      <c r="Q12" s="97">
        <f t="shared" si="11"/>
        <v>0</v>
      </c>
      <c r="R12" s="130">
        <f t="shared" si="1"/>
      </c>
      <c r="S12" s="143"/>
      <c r="T12" s="172"/>
      <c r="U12" s="183"/>
      <c r="V12" s="153"/>
      <c r="W12" s="151"/>
      <c r="X12" s="122"/>
      <c r="Y12" s="54"/>
      <c r="Z12" s="34">
        <f t="shared" si="2"/>
        <v>0</v>
      </c>
      <c r="AA12" s="35">
        <f t="shared" si="3"/>
        <v>0</v>
      </c>
      <c r="AB12" s="36">
        <f t="shared" si="4"/>
        <v>0</v>
      </c>
      <c r="AD12" s="34">
        <f t="shared" si="5"/>
        <v>0</v>
      </c>
      <c r="AE12" s="35">
        <f t="shared" si="6"/>
        <v>0</v>
      </c>
      <c r="AF12" s="36">
        <f t="shared" si="7"/>
        <v>0</v>
      </c>
      <c r="AH12" s="22"/>
      <c r="AJ12" s="155"/>
    </row>
    <row r="13" spans="2:36" ht="28.5" customHeight="1">
      <c r="B13" s="140">
        <v>4</v>
      </c>
      <c r="C13" s="136"/>
      <c r="D13" s="82" t="s">
        <v>30</v>
      </c>
      <c r="E13" s="78">
        <v>12</v>
      </c>
      <c r="F13" s="66" t="s">
        <v>18</v>
      </c>
      <c r="G13" s="42"/>
      <c r="H13" s="42"/>
      <c r="I13" s="126">
        <f t="shared" si="8"/>
        <v>0</v>
      </c>
      <c r="J13" s="98">
        <f t="shared" si="9"/>
        <v>0</v>
      </c>
      <c r="K13" s="129">
        <f t="shared" si="0"/>
      </c>
      <c r="L13" s="80">
        <v>4</v>
      </c>
      <c r="M13" s="112" t="s">
        <v>28</v>
      </c>
      <c r="N13" s="42"/>
      <c r="O13" s="42"/>
      <c r="P13" s="126">
        <f t="shared" si="10"/>
        <v>0</v>
      </c>
      <c r="Q13" s="98">
        <f t="shared" si="11"/>
        <v>0</v>
      </c>
      <c r="R13" s="129">
        <f t="shared" si="1"/>
      </c>
      <c r="S13" s="142">
        <f>J13+J14+Q13+Q14</f>
        <v>0</v>
      </c>
      <c r="T13" s="144">
        <f>G13+G14+N13+N14-H13-H14-O13-O14</f>
        <v>0</v>
      </c>
      <c r="U13" s="183">
        <f>O13+O14+H13+H14</f>
        <v>0</v>
      </c>
      <c r="V13" s="152">
        <f>(S13*100000)+(T13*1000)-U13</f>
        <v>0</v>
      </c>
      <c r="W13" s="150">
        <f>RANK(V13,$V$7:$V$30)</f>
        <v>1</v>
      </c>
      <c r="X13" s="122"/>
      <c r="Y13" s="54"/>
      <c r="Z13" s="31">
        <f t="shared" si="2"/>
        <v>0</v>
      </c>
      <c r="AA13" s="32">
        <f t="shared" si="3"/>
        <v>0</v>
      </c>
      <c r="AB13" s="33">
        <f t="shared" si="4"/>
        <v>0</v>
      </c>
      <c r="AD13" s="31">
        <f t="shared" si="5"/>
        <v>0</v>
      </c>
      <c r="AE13" s="32">
        <f t="shared" si="6"/>
        <v>0</v>
      </c>
      <c r="AF13" s="33">
        <f t="shared" si="7"/>
        <v>0</v>
      </c>
      <c r="AH13" s="20">
        <f>S13*100000+(T13*1000)-(H13+H14+O13+O14)</f>
        <v>0</v>
      </c>
      <c r="AJ13" s="154">
        <f>AA13+AA14+AE14+AE13</f>
        <v>0</v>
      </c>
    </row>
    <row r="14" spans="2:36" ht="28.5" customHeight="1">
      <c r="B14" s="141"/>
      <c r="C14" s="137"/>
      <c r="D14" s="82" t="s">
        <v>17</v>
      </c>
      <c r="E14" s="79">
        <v>1</v>
      </c>
      <c r="F14" s="68" t="s">
        <v>33</v>
      </c>
      <c r="G14" s="44"/>
      <c r="H14" s="44"/>
      <c r="I14" s="127">
        <f t="shared" si="8"/>
        <v>0</v>
      </c>
      <c r="J14" s="97">
        <f t="shared" si="9"/>
        <v>0</v>
      </c>
      <c r="K14" s="130">
        <f t="shared" si="0"/>
      </c>
      <c r="L14" s="81">
        <v>3</v>
      </c>
      <c r="M14" s="112" t="s">
        <v>27</v>
      </c>
      <c r="N14" s="44"/>
      <c r="O14" s="44"/>
      <c r="P14" s="127">
        <f t="shared" si="10"/>
        <v>0</v>
      </c>
      <c r="Q14" s="97">
        <f t="shared" si="11"/>
        <v>0</v>
      </c>
      <c r="R14" s="130">
        <f t="shared" si="1"/>
      </c>
      <c r="S14" s="143"/>
      <c r="T14" s="172"/>
      <c r="U14" s="183"/>
      <c r="V14" s="153"/>
      <c r="W14" s="151"/>
      <c r="X14" s="122"/>
      <c r="Y14" s="54"/>
      <c r="Z14" s="34">
        <f t="shared" si="2"/>
        <v>0</v>
      </c>
      <c r="AA14" s="35">
        <f t="shared" si="3"/>
        <v>0</v>
      </c>
      <c r="AB14" s="36">
        <f t="shared" si="4"/>
        <v>0</v>
      </c>
      <c r="AD14" s="34">
        <f t="shared" si="5"/>
        <v>0</v>
      </c>
      <c r="AE14" s="35">
        <f t="shared" si="6"/>
        <v>0</v>
      </c>
      <c r="AF14" s="36">
        <f t="shared" si="7"/>
        <v>0</v>
      </c>
      <c r="AH14" s="22"/>
      <c r="AJ14" s="155"/>
    </row>
    <row r="15" spans="2:36" ht="28.5" customHeight="1">
      <c r="B15" s="140">
        <v>5</v>
      </c>
      <c r="C15" s="136"/>
      <c r="D15" s="82" t="s">
        <v>18</v>
      </c>
      <c r="E15" s="78">
        <v>12</v>
      </c>
      <c r="F15" s="66" t="s">
        <v>30</v>
      </c>
      <c r="G15" s="42"/>
      <c r="H15" s="42"/>
      <c r="I15" s="126">
        <f t="shared" si="8"/>
        <v>0</v>
      </c>
      <c r="J15" s="98">
        <f t="shared" si="9"/>
        <v>0</v>
      </c>
      <c r="K15" s="129">
        <f t="shared" si="0"/>
      </c>
      <c r="L15" s="80">
        <v>5</v>
      </c>
      <c r="M15" s="112" t="s">
        <v>20</v>
      </c>
      <c r="N15" s="42"/>
      <c r="O15" s="42"/>
      <c r="P15" s="126">
        <f t="shared" si="10"/>
        <v>0</v>
      </c>
      <c r="Q15" s="98">
        <f t="shared" si="11"/>
        <v>0</v>
      </c>
      <c r="R15" s="129">
        <f t="shared" si="1"/>
      </c>
      <c r="S15" s="142">
        <f>J15+J16+Q15+Q16</f>
        <v>0</v>
      </c>
      <c r="T15" s="144">
        <f>G15+G16+N15+N16-H15-H16-O15-O16</f>
        <v>0</v>
      </c>
      <c r="U15" s="183">
        <f>O15+O16+H15+H16</f>
        <v>0</v>
      </c>
      <c r="V15" s="152">
        <f>(S15*100000)+(T15*1000)-U15</f>
        <v>0</v>
      </c>
      <c r="W15" s="150">
        <f>RANK(V15,$V$7:$V$30)</f>
        <v>1</v>
      </c>
      <c r="X15" s="122"/>
      <c r="Y15" s="54"/>
      <c r="Z15" s="31">
        <f t="shared" si="2"/>
        <v>0</v>
      </c>
      <c r="AA15" s="32">
        <f t="shared" si="3"/>
        <v>0</v>
      </c>
      <c r="AB15" s="33">
        <f t="shared" si="4"/>
        <v>0</v>
      </c>
      <c r="AD15" s="31">
        <f t="shared" si="5"/>
        <v>0</v>
      </c>
      <c r="AE15" s="32">
        <f t="shared" si="6"/>
        <v>0</v>
      </c>
      <c r="AF15" s="33">
        <f t="shared" si="7"/>
        <v>0</v>
      </c>
      <c r="AH15" s="20">
        <f>S15*100000+(T15*1000)-(H15+H16+O15+O16)</f>
        <v>0</v>
      </c>
      <c r="AJ15" s="154">
        <f>AA15+AA16+AE16+AE15</f>
        <v>0</v>
      </c>
    </row>
    <row r="16" spans="2:36" ht="28.5" customHeight="1">
      <c r="B16" s="141"/>
      <c r="C16" s="137"/>
      <c r="D16" s="82" t="s">
        <v>19</v>
      </c>
      <c r="E16" s="79">
        <v>8</v>
      </c>
      <c r="F16" s="68" t="s">
        <v>29</v>
      </c>
      <c r="G16" s="44"/>
      <c r="H16" s="44"/>
      <c r="I16" s="127">
        <f t="shared" si="8"/>
        <v>0</v>
      </c>
      <c r="J16" s="97">
        <f t="shared" si="9"/>
        <v>0</v>
      </c>
      <c r="K16" s="130">
        <f t="shared" si="0"/>
      </c>
      <c r="L16" s="81">
        <v>6</v>
      </c>
      <c r="M16" s="112" t="s">
        <v>23</v>
      </c>
      <c r="N16" s="44"/>
      <c r="O16" s="44"/>
      <c r="P16" s="127">
        <f t="shared" si="10"/>
        <v>0</v>
      </c>
      <c r="Q16" s="97">
        <f t="shared" si="11"/>
        <v>0</v>
      </c>
      <c r="R16" s="130">
        <f t="shared" si="1"/>
      </c>
      <c r="S16" s="143"/>
      <c r="T16" s="172"/>
      <c r="U16" s="183"/>
      <c r="V16" s="153"/>
      <c r="W16" s="151"/>
      <c r="X16" s="122"/>
      <c r="Y16" s="54"/>
      <c r="Z16" s="34">
        <f t="shared" si="2"/>
        <v>0</v>
      </c>
      <c r="AA16" s="35">
        <f t="shared" si="3"/>
        <v>0</v>
      </c>
      <c r="AB16" s="36">
        <f t="shared" si="4"/>
        <v>0</v>
      </c>
      <c r="AD16" s="34">
        <f t="shared" si="5"/>
        <v>0</v>
      </c>
      <c r="AE16" s="35">
        <f t="shared" si="6"/>
        <v>0</v>
      </c>
      <c r="AF16" s="36">
        <f t="shared" si="7"/>
        <v>0</v>
      </c>
      <c r="AH16" s="22"/>
      <c r="AJ16" s="155"/>
    </row>
    <row r="17" spans="2:36" ht="28.5" customHeight="1">
      <c r="B17" s="140">
        <v>6</v>
      </c>
      <c r="C17" s="136"/>
      <c r="D17" s="82" t="s">
        <v>20</v>
      </c>
      <c r="E17" s="78">
        <v>2</v>
      </c>
      <c r="F17" s="66" t="s">
        <v>32</v>
      </c>
      <c r="G17" s="42"/>
      <c r="H17" s="42"/>
      <c r="I17" s="126">
        <f t="shared" si="8"/>
        <v>0</v>
      </c>
      <c r="J17" s="98">
        <f t="shared" si="9"/>
        <v>0</v>
      </c>
      <c r="K17" s="129">
        <f t="shared" si="0"/>
      </c>
      <c r="L17" s="80">
        <v>5</v>
      </c>
      <c r="M17" s="112" t="s">
        <v>18</v>
      </c>
      <c r="N17" s="42"/>
      <c r="O17" s="42"/>
      <c r="P17" s="126">
        <f t="shared" si="10"/>
        <v>0</v>
      </c>
      <c r="Q17" s="98">
        <f t="shared" si="11"/>
        <v>0</v>
      </c>
      <c r="R17" s="129">
        <f t="shared" si="1"/>
      </c>
      <c r="S17" s="142">
        <f>J17+J18+Q17+Q18</f>
        <v>0</v>
      </c>
      <c r="T17" s="144">
        <f>G17+G18+N17+N18-H17-H18-O17-O18</f>
        <v>0</v>
      </c>
      <c r="U17" s="183">
        <f>O17+O18+H17+H18</f>
        <v>0</v>
      </c>
      <c r="V17" s="152">
        <f>(S17*100000)+(T17*1000)-U17</f>
        <v>0</v>
      </c>
      <c r="W17" s="150">
        <f>RANK(V17,$V$7:$V$30)</f>
        <v>1</v>
      </c>
      <c r="X17" s="122"/>
      <c r="Y17" s="54"/>
      <c r="Z17" s="31">
        <f t="shared" si="2"/>
        <v>0</v>
      </c>
      <c r="AA17" s="32">
        <f t="shared" si="3"/>
        <v>0</v>
      </c>
      <c r="AB17" s="33">
        <f t="shared" si="4"/>
        <v>0</v>
      </c>
      <c r="AD17" s="31">
        <f t="shared" si="5"/>
        <v>0</v>
      </c>
      <c r="AE17" s="32">
        <f t="shared" si="6"/>
        <v>0</v>
      </c>
      <c r="AF17" s="33">
        <f t="shared" si="7"/>
        <v>0</v>
      </c>
      <c r="AH17" s="20">
        <f>S17*100000+(T17*1000)-(H17+H18+O17+O18)</f>
        <v>0</v>
      </c>
      <c r="AJ17" s="154">
        <f>AA17+AA18+AE18+AE17</f>
        <v>0</v>
      </c>
    </row>
    <row r="18" spans="2:36" ht="28.5" customHeight="1">
      <c r="B18" s="141"/>
      <c r="C18" s="137"/>
      <c r="D18" s="82" t="s">
        <v>21</v>
      </c>
      <c r="E18" s="79">
        <v>3</v>
      </c>
      <c r="F18" s="68" t="s">
        <v>37</v>
      </c>
      <c r="G18" s="44"/>
      <c r="H18" s="44"/>
      <c r="I18" s="127">
        <f t="shared" si="8"/>
        <v>0</v>
      </c>
      <c r="J18" s="97">
        <f t="shared" si="9"/>
        <v>0</v>
      </c>
      <c r="K18" s="130">
        <f t="shared" si="0"/>
      </c>
      <c r="L18" s="81">
        <v>8</v>
      </c>
      <c r="M18" s="112" t="s">
        <v>35</v>
      </c>
      <c r="N18" s="44"/>
      <c r="O18" s="44"/>
      <c r="P18" s="127">
        <f t="shared" si="10"/>
        <v>0</v>
      </c>
      <c r="Q18" s="97">
        <f t="shared" si="11"/>
        <v>0</v>
      </c>
      <c r="R18" s="130">
        <f t="shared" si="1"/>
      </c>
      <c r="S18" s="143"/>
      <c r="T18" s="172"/>
      <c r="U18" s="183"/>
      <c r="V18" s="153"/>
      <c r="W18" s="151"/>
      <c r="X18" s="122"/>
      <c r="Y18" s="54"/>
      <c r="Z18" s="34">
        <f t="shared" si="2"/>
        <v>0</v>
      </c>
      <c r="AA18" s="35">
        <f t="shared" si="3"/>
        <v>0</v>
      </c>
      <c r="AB18" s="36">
        <f t="shared" si="4"/>
        <v>0</v>
      </c>
      <c r="AD18" s="34">
        <f t="shared" si="5"/>
        <v>0</v>
      </c>
      <c r="AE18" s="35">
        <f t="shared" si="6"/>
        <v>0</v>
      </c>
      <c r="AF18" s="36">
        <f t="shared" si="7"/>
        <v>0</v>
      </c>
      <c r="AH18" s="22"/>
      <c r="AJ18" s="155"/>
    </row>
    <row r="19" spans="2:36" ht="28.5" customHeight="1">
      <c r="B19" s="140">
        <v>7</v>
      </c>
      <c r="C19" s="136"/>
      <c r="D19" s="82" t="s">
        <v>22</v>
      </c>
      <c r="E19" s="78">
        <v>4</v>
      </c>
      <c r="F19" s="66" t="s">
        <v>38</v>
      </c>
      <c r="G19" s="42"/>
      <c r="H19" s="42"/>
      <c r="I19" s="126">
        <f t="shared" si="8"/>
        <v>0</v>
      </c>
      <c r="J19" s="98">
        <f t="shared" si="9"/>
        <v>0</v>
      </c>
      <c r="K19" s="129">
        <f t="shared" si="0"/>
      </c>
      <c r="L19" s="80">
        <v>9</v>
      </c>
      <c r="M19" s="112" t="s">
        <v>34</v>
      </c>
      <c r="N19" s="42"/>
      <c r="O19" s="42"/>
      <c r="P19" s="126">
        <f t="shared" si="10"/>
        <v>0</v>
      </c>
      <c r="Q19" s="98">
        <f t="shared" si="11"/>
        <v>0</v>
      </c>
      <c r="R19" s="129">
        <f t="shared" si="1"/>
      </c>
      <c r="S19" s="142">
        <f>J19+J20+Q19+Q20</f>
        <v>0</v>
      </c>
      <c r="T19" s="144">
        <f>G19+G20+N19+N20-H19-H20-O19-O20</f>
        <v>0</v>
      </c>
      <c r="U19" s="183">
        <f>O19+O20+H19+H20</f>
        <v>0</v>
      </c>
      <c r="V19" s="152">
        <f>(S19*100000)+(T19*1000)-U19</f>
        <v>0</v>
      </c>
      <c r="W19" s="150">
        <f>RANK(V19,$V$7:$V$30)</f>
        <v>1</v>
      </c>
      <c r="X19" s="122"/>
      <c r="Y19" s="54"/>
      <c r="Z19" s="31">
        <f t="shared" si="2"/>
        <v>0</v>
      </c>
      <c r="AA19" s="32">
        <f t="shared" si="3"/>
        <v>0</v>
      </c>
      <c r="AB19" s="33">
        <f t="shared" si="4"/>
        <v>0</v>
      </c>
      <c r="AD19" s="31">
        <f t="shared" si="5"/>
        <v>0</v>
      </c>
      <c r="AE19" s="32">
        <f t="shared" si="6"/>
        <v>0</v>
      </c>
      <c r="AF19" s="33">
        <f t="shared" si="7"/>
        <v>0</v>
      </c>
      <c r="AH19" s="20">
        <f>S19*100000+(T19*1000)-(H19+H20+O19+O20)</f>
        <v>0</v>
      </c>
      <c r="AJ19" s="154">
        <f>AA19+AA20+AE20+AE19</f>
        <v>0</v>
      </c>
    </row>
    <row r="20" spans="2:36" ht="28.5" customHeight="1">
      <c r="B20" s="141"/>
      <c r="C20" s="137"/>
      <c r="D20" s="82" t="s">
        <v>23</v>
      </c>
      <c r="E20" s="79">
        <v>5</v>
      </c>
      <c r="F20" s="68" t="s">
        <v>31</v>
      </c>
      <c r="G20" s="44"/>
      <c r="H20" s="44"/>
      <c r="I20" s="127">
        <f t="shared" si="8"/>
        <v>0</v>
      </c>
      <c r="J20" s="97">
        <f t="shared" si="9"/>
        <v>0</v>
      </c>
      <c r="K20" s="130">
        <f t="shared" si="0"/>
      </c>
      <c r="L20" s="81">
        <v>6</v>
      </c>
      <c r="M20" s="112" t="s">
        <v>19</v>
      </c>
      <c r="N20" s="44"/>
      <c r="O20" s="44"/>
      <c r="P20" s="127">
        <f t="shared" si="10"/>
        <v>0</v>
      </c>
      <c r="Q20" s="97">
        <f t="shared" si="11"/>
        <v>0</v>
      </c>
      <c r="R20" s="130">
        <f t="shared" si="1"/>
      </c>
      <c r="S20" s="143"/>
      <c r="T20" s="172"/>
      <c r="U20" s="183"/>
      <c r="V20" s="153"/>
      <c r="W20" s="151"/>
      <c r="X20" s="122"/>
      <c r="Y20" s="54"/>
      <c r="Z20" s="34">
        <f t="shared" si="2"/>
        <v>0</v>
      </c>
      <c r="AA20" s="35">
        <f t="shared" si="3"/>
        <v>0</v>
      </c>
      <c r="AB20" s="36">
        <f t="shared" si="4"/>
        <v>0</v>
      </c>
      <c r="AD20" s="34">
        <f t="shared" si="5"/>
        <v>0</v>
      </c>
      <c r="AE20" s="35">
        <f t="shared" si="6"/>
        <v>0</v>
      </c>
      <c r="AF20" s="36">
        <f t="shared" si="7"/>
        <v>0</v>
      </c>
      <c r="AH20" s="22"/>
      <c r="AJ20" s="155"/>
    </row>
    <row r="21" spans="2:36" ht="28.5" customHeight="1">
      <c r="B21" s="140">
        <v>8</v>
      </c>
      <c r="C21" s="136"/>
      <c r="D21" s="82" t="s">
        <v>34</v>
      </c>
      <c r="E21" s="78">
        <v>10</v>
      </c>
      <c r="F21" s="66" t="s">
        <v>40</v>
      </c>
      <c r="G21" s="42"/>
      <c r="H21" s="42"/>
      <c r="I21" s="126">
        <f t="shared" si="8"/>
        <v>0</v>
      </c>
      <c r="J21" s="98">
        <f t="shared" si="9"/>
        <v>0</v>
      </c>
      <c r="K21" s="129">
        <f t="shared" si="0"/>
      </c>
      <c r="L21" s="80">
        <v>9</v>
      </c>
      <c r="M21" s="112" t="s">
        <v>22</v>
      </c>
      <c r="N21" s="42"/>
      <c r="O21" s="42"/>
      <c r="P21" s="126">
        <f t="shared" si="10"/>
        <v>0</v>
      </c>
      <c r="Q21" s="98">
        <f t="shared" si="11"/>
        <v>0</v>
      </c>
      <c r="R21" s="129">
        <f t="shared" si="1"/>
      </c>
      <c r="S21" s="142">
        <f>J21+J22+Q21+Q22</f>
        <v>0</v>
      </c>
      <c r="T21" s="144">
        <f>G21+G22+N21+N22-H21-H22-O21-O22</f>
        <v>0</v>
      </c>
      <c r="U21" s="183">
        <f>O21+O22+H21+H22</f>
        <v>0</v>
      </c>
      <c r="V21" s="152">
        <f>(S21*100000)+(T21*1000)-U21</f>
        <v>0</v>
      </c>
      <c r="W21" s="150">
        <f>RANK(V21,$V$7:$V$30)</f>
        <v>1</v>
      </c>
      <c r="X21" s="122"/>
      <c r="Y21" s="54"/>
      <c r="Z21" s="31">
        <f t="shared" si="2"/>
        <v>0</v>
      </c>
      <c r="AA21" s="32">
        <f t="shared" si="3"/>
        <v>0</v>
      </c>
      <c r="AB21" s="33">
        <f t="shared" si="4"/>
        <v>0</v>
      </c>
      <c r="AD21" s="31">
        <f t="shared" si="5"/>
        <v>0</v>
      </c>
      <c r="AE21" s="32">
        <f t="shared" si="6"/>
        <v>0</v>
      </c>
      <c r="AF21" s="33">
        <f t="shared" si="7"/>
        <v>0</v>
      </c>
      <c r="AH21" s="20">
        <f>S21*100000+(T21*1000)-(H21+H22+O21+O22)</f>
        <v>0</v>
      </c>
      <c r="AJ21" s="154">
        <f>AA21+AA22+AE22+AE21</f>
        <v>0</v>
      </c>
    </row>
    <row r="22" spans="2:36" ht="28.5" customHeight="1">
      <c r="B22" s="141"/>
      <c r="C22" s="137"/>
      <c r="D22" s="82" t="s">
        <v>35</v>
      </c>
      <c r="E22" s="79">
        <v>6</v>
      </c>
      <c r="F22" s="68" t="s">
        <v>25</v>
      </c>
      <c r="G22" s="44"/>
      <c r="H22" s="44"/>
      <c r="I22" s="127">
        <f t="shared" si="8"/>
        <v>0</v>
      </c>
      <c r="J22" s="97">
        <f t="shared" si="9"/>
        <v>0</v>
      </c>
      <c r="K22" s="130">
        <f t="shared" si="0"/>
      </c>
      <c r="L22" s="81">
        <v>8</v>
      </c>
      <c r="M22" s="112" t="s">
        <v>21</v>
      </c>
      <c r="N22" s="44"/>
      <c r="O22" s="44"/>
      <c r="P22" s="127">
        <f t="shared" si="10"/>
        <v>0</v>
      </c>
      <c r="Q22" s="97">
        <f t="shared" si="11"/>
        <v>0</v>
      </c>
      <c r="R22" s="130">
        <f t="shared" si="1"/>
      </c>
      <c r="S22" s="143"/>
      <c r="T22" s="172"/>
      <c r="U22" s="183"/>
      <c r="V22" s="153"/>
      <c r="W22" s="151"/>
      <c r="X22" s="122"/>
      <c r="Y22" s="54"/>
      <c r="Z22" s="34">
        <f t="shared" si="2"/>
        <v>0</v>
      </c>
      <c r="AA22" s="35">
        <f t="shared" si="3"/>
        <v>0</v>
      </c>
      <c r="AB22" s="36">
        <f t="shared" si="4"/>
        <v>0</v>
      </c>
      <c r="AD22" s="34">
        <f t="shared" si="5"/>
        <v>0</v>
      </c>
      <c r="AE22" s="35">
        <f t="shared" si="6"/>
        <v>0</v>
      </c>
      <c r="AF22" s="36">
        <f t="shared" si="7"/>
        <v>0</v>
      </c>
      <c r="AH22" s="22"/>
      <c r="AJ22" s="155"/>
    </row>
    <row r="23" spans="2:36" ht="28.5" customHeight="1">
      <c r="B23" s="140">
        <v>9</v>
      </c>
      <c r="C23" s="136"/>
      <c r="D23" s="82" t="s">
        <v>36</v>
      </c>
      <c r="E23" s="78">
        <v>13</v>
      </c>
      <c r="F23" s="66" t="s">
        <v>24</v>
      </c>
      <c r="G23" s="42"/>
      <c r="H23" s="42"/>
      <c r="I23" s="126">
        <f t="shared" si="8"/>
        <v>0</v>
      </c>
      <c r="J23" s="98">
        <f t="shared" si="9"/>
        <v>0</v>
      </c>
      <c r="K23" s="129">
        <f t="shared" si="0"/>
      </c>
      <c r="L23" s="80">
        <v>10</v>
      </c>
      <c r="M23" s="112" t="s">
        <v>38</v>
      </c>
      <c r="N23" s="42"/>
      <c r="O23" s="42"/>
      <c r="P23" s="126">
        <f t="shared" si="10"/>
        <v>0</v>
      </c>
      <c r="Q23" s="98">
        <f t="shared" si="11"/>
        <v>0</v>
      </c>
      <c r="R23" s="129">
        <f t="shared" si="1"/>
      </c>
      <c r="S23" s="142">
        <f>J23+J24+Q23+Q24</f>
        <v>0</v>
      </c>
      <c r="T23" s="144">
        <f>G23+G24+N23+N24-H23-H24-O23-O24</f>
        <v>0</v>
      </c>
      <c r="U23" s="183">
        <f>O23+O24+H23+H24</f>
        <v>0</v>
      </c>
      <c r="V23" s="152">
        <f>(S23*100000)+(T23*1000)-U23</f>
        <v>0</v>
      </c>
      <c r="W23" s="150">
        <f>RANK(V23,$V$7:$V$30)</f>
        <v>1</v>
      </c>
      <c r="X23" s="122"/>
      <c r="Y23" s="54"/>
      <c r="Z23" s="31">
        <f t="shared" si="2"/>
        <v>0</v>
      </c>
      <c r="AA23" s="32">
        <f t="shared" si="3"/>
        <v>0</v>
      </c>
      <c r="AB23" s="33">
        <f t="shared" si="4"/>
        <v>0</v>
      </c>
      <c r="AD23" s="31">
        <f t="shared" si="5"/>
        <v>0</v>
      </c>
      <c r="AE23" s="32">
        <f t="shared" si="6"/>
        <v>0</v>
      </c>
      <c r="AF23" s="33">
        <f t="shared" si="7"/>
        <v>0</v>
      </c>
      <c r="AH23" s="20">
        <f>S23*100000+(T23*1000)-(H23+H24+O23+O24)</f>
        <v>0</v>
      </c>
      <c r="AJ23" s="154">
        <f>AA23+AA24+AE24+AE23</f>
        <v>0</v>
      </c>
    </row>
    <row r="24" spans="2:36" ht="28.5" customHeight="1">
      <c r="B24" s="141"/>
      <c r="C24" s="137"/>
      <c r="D24" s="82" t="s">
        <v>37</v>
      </c>
      <c r="E24" s="79">
        <v>3</v>
      </c>
      <c r="F24" s="68" t="s">
        <v>21</v>
      </c>
      <c r="G24" s="44"/>
      <c r="H24" s="44"/>
      <c r="I24" s="127">
        <f t="shared" si="8"/>
        <v>0</v>
      </c>
      <c r="J24" s="97">
        <f t="shared" si="9"/>
        <v>0</v>
      </c>
      <c r="K24" s="130">
        <f t="shared" si="0"/>
      </c>
      <c r="L24" s="81">
        <v>11</v>
      </c>
      <c r="M24" s="112" t="s">
        <v>31</v>
      </c>
      <c r="N24" s="44"/>
      <c r="O24" s="44"/>
      <c r="P24" s="127">
        <f t="shared" si="10"/>
        <v>0</v>
      </c>
      <c r="Q24" s="97">
        <f t="shared" si="11"/>
        <v>0</v>
      </c>
      <c r="R24" s="130">
        <f t="shared" si="1"/>
      </c>
      <c r="S24" s="143"/>
      <c r="T24" s="172"/>
      <c r="U24" s="183"/>
      <c r="V24" s="153"/>
      <c r="W24" s="151"/>
      <c r="X24" s="122"/>
      <c r="Y24" s="54"/>
      <c r="Z24" s="34">
        <f t="shared" si="2"/>
        <v>0</v>
      </c>
      <c r="AA24" s="35">
        <f t="shared" si="3"/>
        <v>0</v>
      </c>
      <c r="AB24" s="36">
        <f t="shared" si="4"/>
        <v>0</v>
      </c>
      <c r="AD24" s="34">
        <f t="shared" si="5"/>
        <v>0</v>
      </c>
      <c r="AE24" s="35">
        <f t="shared" si="6"/>
        <v>0</v>
      </c>
      <c r="AF24" s="36">
        <f t="shared" si="7"/>
        <v>0</v>
      </c>
      <c r="AH24" s="22"/>
      <c r="AJ24" s="155"/>
    </row>
    <row r="25" spans="2:36" ht="28.5" customHeight="1">
      <c r="B25" s="140">
        <v>10</v>
      </c>
      <c r="C25" s="136"/>
      <c r="D25" s="82" t="s">
        <v>38</v>
      </c>
      <c r="E25" s="78">
        <v>4</v>
      </c>
      <c r="F25" s="66" t="s">
        <v>22</v>
      </c>
      <c r="G25" s="42"/>
      <c r="H25" s="42"/>
      <c r="I25" s="126">
        <f t="shared" si="8"/>
        <v>0</v>
      </c>
      <c r="J25" s="98">
        <f t="shared" si="9"/>
        <v>0</v>
      </c>
      <c r="K25" s="129">
        <f t="shared" si="0"/>
      </c>
      <c r="L25" s="80">
        <v>10</v>
      </c>
      <c r="M25" s="112" t="s">
        <v>36</v>
      </c>
      <c r="N25" s="42"/>
      <c r="O25" s="42"/>
      <c r="P25" s="126">
        <f t="shared" si="10"/>
        <v>0</v>
      </c>
      <c r="Q25" s="98">
        <f t="shared" si="11"/>
        <v>0</v>
      </c>
      <c r="R25" s="129">
        <f t="shared" si="1"/>
      </c>
      <c r="S25" s="142">
        <f>J25+J26+Q25+Q26</f>
        <v>0</v>
      </c>
      <c r="T25" s="144">
        <f>G25+G26+N25+N26-H25-H26-O25-O26</f>
        <v>0</v>
      </c>
      <c r="U25" s="183">
        <f>O25+O26+H25+H26</f>
        <v>0</v>
      </c>
      <c r="V25" s="152">
        <f>(S25*100000)+(T25*1000)-U25</f>
        <v>0</v>
      </c>
      <c r="W25" s="150">
        <f>RANK(V25,$V$7:$V$30)</f>
        <v>1</v>
      </c>
      <c r="X25" s="122"/>
      <c r="Y25" s="54"/>
      <c r="Z25" s="31">
        <f t="shared" si="2"/>
        <v>0</v>
      </c>
      <c r="AA25" s="32">
        <f t="shared" si="3"/>
        <v>0</v>
      </c>
      <c r="AB25" s="33">
        <f t="shared" si="4"/>
        <v>0</v>
      </c>
      <c r="AD25" s="31">
        <f t="shared" si="5"/>
        <v>0</v>
      </c>
      <c r="AE25" s="32">
        <f t="shared" si="6"/>
        <v>0</v>
      </c>
      <c r="AF25" s="33">
        <f t="shared" si="7"/>
        <v>0</v>
      </c>
      <c r="AH25" s="20">
        <f>S25*100000+(T25*1000)-(H25+H26+O25+O26)</f>
        <v>0</v>
      </c>
      <c r="AJ25" s="154">
        <f>AA25+AA26+AE26+AE25</f>
        <v>0</v>
      </c>
    </row>
    <row r="26" spans="2:36" ht="28.5" customHeight="1">
      <c r="B26" s="146"/>
      <c r="C26" s="149"/>
      <c r="D26" s="86" t="s">
        <v>39</v>
      </c>
      <c r="E26" s="87">
        <v>11</v>
      </c>
      <c r="F26" s="67" t="s">
        <v>27</v>
      </c>
      <c r="G26" s="43"/>
      <c r="H26" s="43"/>
      <c r="I26" s="127">
        <f t="shared" si="8"/>
        <v>0</v>
      </c>
      <c r="J26" s="97">
        <f t="shared" si="9"/>
        <v>0</v>
      </c>
      <c r="K26" s="130">
        <f t="shared" si="0"/>
      </c>
      <c r="L26" s="87">
        <v>12</v>
      </c>
      <c r="M26" s="113" t="s">
        <v>33</v>
      </c>
      <c r="N26" s="43"/>
      <c r="O26" s="43"/>
      <c r="P26" s="127">
        <f t="shared" si="10"/>
        <v>0</v>
      </c>
      <c r="Q26" s="97">
        <f t="shared" si="11"/>
        <v>0</v>
      </c>
      <c r="R26" s="130">
        <f t="shared" si="1"/>
      </c>
      <c r="S26" s="143"/>
      <c r="T26" s="172"/>
      <c r="U26" s="183"/>
      <c r="V26" s="153"/>
      <c r="W26" s="158"/>
      <c r="X26" s="122"/>
      <c r="Y26" s="124"/>
      <c r="Z26" s="34">
        <f t="shared" si="2"/>
        <v>0</v>
      </c>
      <c r="AA26" s="35">
        <f t="shared" si="3"/>
        <v>0</v>
      </c>
      <c r="AB26" s="36">
        <f t="shared" si="4"/>
        <v>0</v>
      </c>
      <c r="AD26" s="34">
        <f t="shared" si="5"/>
        <v>0</v>
      </c>
      <c r="AE26" s="35">
        <f t="shared" si="6"/>
        <v>0</v>
      </c>
      <c r="AF26" s="36">
        <f t="shared" si="7"/>
        <v>0</v>
      </c>
      <c r="AH26" s="22"/>
      <c r="AJ26" s="155"/>
    </row>
    <row r="27" spans="2:36" ht="28.5" customHeight="1">
      <c r="B27" s="140">
        <v>11</v>
      </c>
      <c r="C27" s="136"/>
      <c r="D27" s="94" t="s">
        <v>40</v>
      </c>
      <c r="E27" s="76">
        <v>10</v>
      </c>
      <c r="F27" s="66" t="s">
        <v>34</v>
      </c>
      <c r="G27" s="42"/>
      <c r="H27" s="42"/>
      <c r="I27" s="126">
        <f>IF(K27="D","D",IF(K27="w",(G27-H27),IF(K27="L",(G27-H27),0)))</f>
        <v>0</v>
      </c>
      <c r="J27" s="99">
        <f t="shared" si="9"/>
        <v>0</v>
      </c>
      <c r="K27" s="129">
        <f>IF(G27&gt;H27,"W",IF(G27&lt;H27,"L",IF(G27=0,"",IF(G27=H27,"D",0))))</f>
      </c>
      <c r="L27" s="76">
        <v>13</v>
      </c>
      <c r="M27" s="114" t="s">
        <v>32</v>
      </c>
      <c r="N27" s="42"/>
      <c r="O27" s="42"/>
      <c r="P27" s="126">
        <f>IF(R27="D","D",IF(R27="w",(N27-O27),IF(R27="L",(N27-O27),0)))</f>
        <v>0</v>
      </c>
      <c r="Q27" s="97">
        <f t="shared" si="11"/>
        <v>0</v>
      </c>
      <c r="R27" s="129">
        <f>IF(N27&gt;O27,"W",IF(N27&lt;O27,"L",IF(N27=0,"",IF(N27=O27,"D",0))))</f>
      </c>
      <c r="S27" s="142">
        <f>J27+J28+Q27+Q28</f>
        <v>0</v>
      </c>
      <c r="T27" s="144">
        <f>G27+G28+N27+N28-H27-H28-O27-O28</f>
        <v>0</v>
      </c>
      <c r="U27" s="145">
        <f>O27+O28+H27+H28</f>
        <v>0</v>
      </c>
      <c r="V27" s="152">
        <f>(S27*100000)+(T27*1000)-U27</f>
        <v>0</v>
      </c>
      <c r="W27" s="150">
        <f>RANK(V27,$V$7:$V$30)</f>
        <v>1</v>
      </c>
      <c r="X27" s="122"/>
      <c r="Y27" s="54"/>
      <c r="Z27" s="31" t="e">
        <f>#REF!-#REF!</f>
        <v>#REF!</v>
      </c>
      <c r="AA27" s="32" t="e">
        <f>IF(#REF!+#REF!=0,0,IF(#REF!+#REF!&gt;0.1,#REF!-#REF!,0))</f>
        <v>#REF!</v>
      </c>
      <c r="AB27" s="33" t="e">
        <f>IF(#REF!="W",$I$3,IF(#REF!="D",$P$3,0))</f>
        <v>#REF!</v>
      </c>
      <c r="AD27" s="31" t="e">
        <f>#REF!-#REF!</f>
        <v>#REF!</v>
      </c>
      <c r="AE27" s="32" t="e">
        <f>IF(#REF!+#REF!=0,0,IF(#REF!+#REF!&gt;0.1,#REF!-#REF!,0))</f>
        <v>#REF!</v>
      </c>
      <c r="AF27" s="33" t="e">
        <f>IF(#REF!="W",$I$3,IF(#REF!="D",$P$3,0))</f>
        <v>#REF!</v>
      </c>
      <c r="AH27" s="20" t="e">
        <f>#REF!*100000+(#REF!*1000)-(#REF!+#REF!+#REF!+#REF!)</f>
        <v>#REF!</v>
      </c>
      <c r="AJ27" s="154" t="e">
        <f>AA27+AA28+AE28+AE27</f>
        <v>#REF!</v>
      </c>
    </row>
    <row r="28" spans="2:36" ht="28.5" customHeight="1">
      <c r="B28" s="141"/>
      <c r="C28" s="137"/>
      <c r="D28" s="90" t="s">
        <v>31</v>
      </c>
      <c r="E28" s="79">
        <v>5</v>
      </c>
      <c r="F28" s="68" t="s">
        <v>23</v>
      </c>
      <c r="G28" s="44"/>
      <c r="H28" s="44"/>
      <c r="I28" s="127">
        <f>IF(K28="D","D",IF(K28="w",(G28-H28),IF(K28="L",(G28-H28),0)))</f>
        <v>0</v>
      </c>
      <c r="J28" s="100">
        <f t="shared" si="9"/>
        <v>0</v>
      </c>
      <c r="K28" s="130">
        <f>IF(G28&gt;H28,"W",IF(G28&lt;H28,"L",IF(G28=0,"",IF(G28=H28,"D",0))))</f>
      </c>
      <c r="L28" s="79">
        <v>11</v>
      </c>
      <c r="M28" s="115" t="s">
        <v>37</v>
      </c>
      <c r="N28" s="44"/>
      <c r="O28" s="44"/>
      <c r="P28" s="127">
        <f>IF(R28="D","D",IF(R28="w",(N28-O28),IF(R28="L",(N28-O28),0)))</f>
        <v>0</v>
      </c>
      <c r="Q28" s="97">
        <f t="shared" si="11"/>
        <v>0</v>
      </c>
      <c r="R28" s="130">
        <f>IF(N28&gt;O28,"W",IF(N28&lt;O28,"L",IF(N28=0,"",IF(N28=O28,"D",0))))</f>
      </c>
      <c r="S28" s="143"/>
      <c r="T28" s="172"/>
      <c r="U28" s="172"/>
      <c r="V28" s="153"/>
      <c r="W28" s="151"/>
      <c r="X28" s="122"/>
      <c r="Z28" s="34" t="e">
        <f>#REF!-#REF!</f>
        <v>#REF!</v>
      </c>
      <c r="AA28" s="35" t="e">
        <f>IF(#REF!+#REF!=0,0,IF(#REF!+#REF!&gt;0.1,#REF!-#REF!,0))</f>
        <v>#REF!</v>
      </c>
      <c r="AB28" s="36" t="e">
        <f>IF(#REF!="W",$I$3,IF(#REF!="D",$P$3,0))</f>
        <v>#REF!</v>
      </c>
      <c r="AD28" s="34" t="e">
        <f>#REF!-#REF!</f>
        <v>#REF!</v>
      </c>
      <c r="AE28" s="35" t="e">
        <f>IF(#REF!+#REF!=0,0,IF(#REF!+#REF!&gt;0.1,#REF!-#REF!,0))</f>
        <v>#REF!</v>
      </c>
      <c r="AF28" s="36" t="e">
        <f>IF(#REF!="W",$I$3,IF(#REF!="D",$P$3,0))</f>
        <v>#REF!</v>
      </c>
      <c r="AH28" s="22"/>
      <c r="AJ28" s="155"/>
    </row>
    <row r="29" spans="2:36" ht="28.5" customHeight="1">
      <c r="B29" s="146">
        <v>12</v>
      </c>
      <c r="C29" s="149"/>
      <c r="D29" s="92" t="s">
        <v>32</v>
      </c>
      <c r="E29" s="93">
        <v>2</v>
      </c>
      <c r="F29" s="88" t="s">
        <v>20</v>
      </c>
      <c r="G29" s="89"/>
      <c r="H29" s="89"/>
      <c r="I29" s="126">
        <f>IF(K29="D","D",IF(K29="w",(G29-H29),IF(K29="L",(G29-H29),0)))</f>
        <v>0</v>
      </c>
      <c r="J29" s="98">
        <f t="shared" si="9"/>
        <v>0</v>
      </c>
      <c r="K29" s="129">
        <f>IF(G29&gt;H29,"W",IF(G29&lt;H29,"L",IF(G29=0,"",IF(G29=H29,"D",0))))</f>
      </c>
      <c r="L29" s="93">
        <v>13</v>
      </c>
      <c r="M29" s="116" t="s">
        <v>40</v>
      </c>
      <c r="N29" s="89"/>
      <c r="O29" s="89"/>
      <c r="P29" s="126">
        <f>IF(R29="D","D",IF(R29="w",(N29-O29),IF(R29="L",(N29-O29),0)))</f>
        <v>0</v>
      </c>
      <c r="Q29" s="97">
        <f t="shared" si="11"/>
        <v>0</v>
      </c>
      <c r="R29" s="129">
        <f>IF(N29&gt;O29,"W",IF(N29&lt;O29,"L",IF(N29=0,"",IF(N29=O29,"D",0))))</f>
      </c>
      <c r="S29" s="157">
        <f>J29+J30+Q29+Q30</f>
        <v>0</v>
      </c>
      <c r="T29" s="145">
        <f>G29+G30+N29+N30-H29-H30-O29-O30</f>
        <v>0</v>
      </c>
      <c r="U29" s="144">
        <f>O29+O30+H29+H30</f>
        <v>0</v>
      </c>
      <c r="V29" s="152">
        <f>(S29*100000)+(T29*1000)-U29</f>
        <v>0</v>
      </c>
      <c r="W29" s="158">
        <f>RANK(V29,$V$7:$V$30)</f>
        <v>1</v>
      </c>
      <c r="X29" s="122"/>
      <c r="Z29" s="31" t="e">
        <f>#REF!-#REF!</f>
        <v>#REF!</v>
      </c>
      <c r="AA29" s="32" t="e">
        <f>IF(#REF!+#REF!=0,0,IF(#REF!+#REF!&gt;0.1,#REF!-#REF!,0))</f>
        <v>#REF!</v>
      </c>
      <c r="AB29" s="33" t="e">
        <f>IF(#REF!="W",$I$3,IF(#REF!="D",$P$3,0))</f>
        <v>#REF!</v>
      </c>
      <c r="AD29" s="31" t="e">
        <f>#REF!-#REF!</f>
        <v>#REF!</v>
      </c>
      <c r="AE29" s="32" t="e">
        <f>IF(#REF!+#REF!=0,0,IF(#REF!+#REF!&gt;0.1,#REF!-#REF!,0))</f>
        <v>#REF!</v>
      </c>
      <c r="AF29" s="33" t="e">
        <f>IF(#REF!="W",$I$3,IF(#REF!="D",$P$3,0))</f>
        <v>#REF!</v>
      </c>
      <c r="AH29" s="20" t="e">
        <f>#REF!*100000+(#REF!*1000)-(#REF!+#REF!+#REF!+#REF!)</f>
        <v>#REF!</v>
      </c>
      <c r="AJ29" s="154" t="e">
        <f>AA29+AA30+AE30+AE29</f>
        <v>#REF!</v>
      </c>
    </row>
    <row r="30" spans="2:36" ht="28.5" customHeight="1" thickBot="1">
      <c r="B30" s="173"/>
      <c r="C30" s="174"/>
      <c r="D30" s="103" t="s">
        <v>33</v>
      </c>
      <c r="E30" s="104">
        <v>1</v>
      </c>
      <c r="F30" s="105" t="s">
        <v>17</v>
      </c>
      <c r="G30" s="106"/>
      <c r="H30" s="106"/>
      <c r="I30" s="128">
        <f>IF(K30="D","D",IF(K30="w",(G30-H30),IF(K30="L",(G30-H30),0)))</f>
        <v>0</v>
      </c>
      <c r="J30" s="107">
        <f t="shared" si="9"/>
        <v>0</v>
      </c>
      <c r="K30" s="131">
        <f>IF(G30&gt;H30,"W",IF(G30&lt;H30,"L",IF(G30=0,"",IF(G30=H30,"D",0))))</f>
      </c>
      <c r="L30" s="104">
        <v>12</v>
      </c>
      <c r="M30" s="117" t="s">
        <v>39</v>
      </c>
      <c r="N30" s="106"/>
      <c r="O30" s="106"/>
      <c r="P30" s="128">
        <f>IF(R30="D","D",IF(R30="w",(N30-O30),IF(R30="L",(N30-O30),0)))</f>
        <v>0</v>
      </c>
      <c r="Q30" s="107">
        <f t="shared" si="11"/>
        <v>0</v>
      </c>
      <c r="R30" s="131">
        <f>IF(N30&gt;O30,"W",IF(N30&lt;O30,"L",IF(N30=0,"",IF(N30=O30,"D",0))))</f>
      </c>
      <c r="S30" s="175"/>
      <c r="T30" s="176"/>
      <c r="U30" s="176"/>
      <c r="V30" s="178"/>
      <c r="W30" s="177"/>
      <c r="X30" s="122"/>
      <c r="Z30" s="34" t="e">
        <f>#REF!-#REF!</f>
        <v>#REF!</v>
      </c>
      <c r="AA30" s="35" t="e">
        <f>IF(#REF!+#REF!=0,0,IF(#REF!+#REF!&gt;0.1,#REF!-#REF!,0))</f>
        <v>#REF!</v>
      </c>
      <c r="AB30" s="36" t="e">
        <f>IF(#REF!="W",$I$3,IF(#REF!="D",$P$3,0))</f>
        <v>#REF!</v>
      </c>
      <c r="AD30" s="34" t="e">
        <f>#REF!-#REF!</f>
        <v>#REF!</v>
      </c>
      <c r="AE30" s="35" t="e">
        <f>IF(#REF!+#REF!=0,0,IF(#REF!+#REF!&gt;0.1,#REF!-#REF!,0))</f>
        <v>#REF!</v>
      </c>
      <c r="AF30" s="36" t="e">
        <f>IF(#REF!="W",$I$3,IF(#REF!="D",$P$3,0))</f>
        <v>#REF!</v>
      </c>
      <c r="AH30" s="22"/>
      <c r="AJ30" s="155"/>
    </row>
    <row r="31" spans="26:36" ht="24" customHeight="1" thickTop="1">
      <c r="Z31" s="31" t="e">
        <f>#REF!-#REF!</f>
        <v>#REF!</v>
      </c>
      <c r="AA31" s="32" t="e">
        <f>IF(#REF!+#REF!=0,0,IF(#REF!+#REF!&gt;0.1,#REF!-#REF!,0))</f>
        <v>#REF!</v>
      </c>
      <c r="AB31" s="33" t="e">
        <f>IF(#REF!="W",$I$3,IF(#REF!="D",$P$3,0))</f>
        <v>#REF!</v>
      </c>
      <c r="AD31" s="31" t="e">
        <f>#REF!-#REF!</f>
        <v>#REF!</v>
      </c>
      <c r="AE31" s="32" t="e">
        <f>IF(#REF!+#REF!=0,0,IF(#REF!+#REF!&gt;0.1,#REF!-#REF!,0))</f>
        <v>#REF!</v>
      </c>
      <c r="AF31" s="33" t="e">
        <f>IF(#REF!="W",$I$3,IF(#REF!="D",$P$3,0))</f>
        <v>#REF!</v>
      </c>
      <c r="AH31" s="20" t="e">
        <f>#REF!*100000+(#REF!*1000)-(#REF!+#REF!+#REF!+#REF!)</f>
        <v>#REF!</v>
      </c>
      <c r="AJ31" s="154" t="e">
        <f>AA31+AA32+AE32+AE31</f>
        <v>#REF!</v>
      </c>
    </row>
    <row r="32" spans="26:36" ht="24" customHeight="1">
      <c r="Z32" s="34" t="e">
        <f>#REF!-#REF!</f>
        <v>#REF!</v>
      </c>
      <c r="AA32" s="35" t="e">
        <f>IF(#REF!+#REF!=0,0,IF(#REF!+#REF!&gt;0.1,#REF!-#REF!,0))</f>
        <v>#REF!</v>
      </c>
      <c r="AB32" s="36" t="e">
        <f>IF(#REF!="W",$I$3,IF(#REF!="D",$P$3,0))</f>
        <v>#REF!</v>
      </c>
      <c r="AD32" s="34" t="e">
        <f>#REF!-#REF!</f>
        <v>#REF!</v>
      </c>
      <c r="AE32" s="35" t="e">
        <f>IF(#REF!+#REF!=0,0,IF(#REF!+#REF!&gt;0.1,#REF!-#REF!,0))</f>
        <v>#REF!</v>
      </c>
      <c r="AF32" s="36" t="e">
        <f>IF(#REF!="W",$I$3,IF(#REF!="D",$P$3,0))</f>
        <v>#REF!</v>
      </c>
      <c r="AH32" s="22"/>
      <c r="AJ32" s="155"/>
    </row>
    <row r="33" spans="26:36" ht="24" customHeight="1">
      <c r="Z33" s="31" t="e">
        <f>#REF!-#REF!</f>
        <v>#REF!</v>
      </c>
      <c r="AA33" s="32" t="e">
        <f>IF(#REF!+#REF!=0,0,IF(#REF!+#REF!&gt;0.1,#REF!-#REF!,0))</f>
        <v>#REF!</v>
      </c>
      <c r="AB33" s="33" t="e">
        <f>IF(#REF!="W",$I$3,IF(#REF!="D",$P$3,0))</f>
        <v>#REF!</v>
      </c>
      <c r="AD33" s="31" t="e">
        <f>#REF!-#REF!</f>
        <v>#REF!</v>
      </c>
      <c r="AE33" s="32" t="e">
        <f>IF(#REF!+#REF!=0,0,IF(#REF!+#REF!&gt;0.1,#REF!-#REF!,0))</f>
        <v>#REF!</v>
      </c>
      <c r="AF33" s="33" t="e">
        <f>IF(#REF!="W",$I$3,IF(#REF!="D",$P$3,0))</f>
        <v>#REF!</v>
      </c>
      <c r="AH33" s="20" t="e">
        <f>#REF!*100000+(#REF!*1000)-(#REF!+#REF!+#REF!+#REF!)</f>
        <v>#REF!</v>
      </c>
      <c r="AJ33" s="154" t="e">
        <f>AA33+AA34+AE34+AE33</f>
        <v>#REF!</v>
      </c>
    </row>
    <row r="34" spans="26:36" ht="24" customHeight="1">
      <c r="Z34" s="34" t="e">
        <f>#REF!-#REF!</f>
        <v>#REF!</v>
      </c>
      <c r="AA34" s="35" t="e">
        <f>IF(#REF!+#REF!=0,0,IF(#REF!+#REF!&gt;0.1,#REF!-#REF!,0))</f>
        <v>#REF!</v>
      </c>
      <c r="AB34" s="36" t="e">
        <f>IF(#REF!="W",$I$3,IF(#REF!="D",$P$3,0))</f>
        <v>#REF!</v>
      </c>
      <c r="AD34" s="34" t="e">
        <f>#REF!-#REF!</f>
        <v>#REF!</v>
      </c>
      <c r="AE34" s="35" t="e">
        <f>IF(#REF!+#REF!=0,0,IF(#REF!+#REF!&gt;0.1,#REF!-#REF!,0))</f>
        <v>#REF!</v>
      </c>
      <c r="AF34" s="36" t="e">
        <f>IF(#REF!="W",$I$3,IF(#REF!="D",$P$3,0))</f>
        <v>#REF!</v>
      </c>
      <c r="AH34" s="22"/>
      <c r="AJ34" s="155"/>
    </row>
    <row r="35" spans="26:36" ht="24" customHeight="1">
      <c r="Z35" s="31" t="e">
        <f>#REF!-#REF!</f>
        <v>#REF!</v>
      </c>
      <c r="AA35" s="32" t="e">
        <f>IF(#REF!+#REF!=0,0,IF(#REF!+#REF!&gt;0.1,#REF!-#REF!,0))</f>
        <v>#REF!</v>
      </c>
      <c r="AB35" s="33" t="e">
        <f>IF(#REF!="W",$I$3,IF(#REF!="D",$P$3,0))</f>
        <v>#REF!</v>
      </c>
      <c r="AD35" s="31" t="e">
        <f>#REF!-#REF!</f>
        <v>#REF!</v>
      </c>
      <c r="AE35" s="32" t="e">
        <f>IF(#REF!+#REF!=0,0,IF(#REF!+#REF!&gt;0.1,#REF!-#REF!,0))</f>
        <v>#REF!</v>
      </c>
      <c r="AF35" s="33" t="e">
        <f>IF(#REF!="W",$I$3,IF(#REF!="D",$P$3,0))</f>
        <v>#REF!</v>
      </c>
      <c r="AH35" s="20" t="e">
        <f>#REF!*100000+(#REF!*1000)-(#REF!+#REF!+#REF!+#REF!)</f>
        <v>#REF!</v>
      </c>
      <c r="AJ35" s="154" t="e">
        <f>AA35+AA36+AE36+AE35</f>
        <v>#REF!</v>
      </c>
    </row>
    <row r="36" spans="26:36" ht="24" customHeight="1">
      <c r="Z36" s="34" t="e">
        <f>#REF!-#REF!</f>
        <v>#REF!</v>
      </c>
      <c r="AA36" s="35" t="e">
        <f>IF(#REF!+#REF!=0,0,IF(#REF!+#REF!&gt;0.1,#REF!-#REF!,0))</f>
        <v>#REF!</v>
      </c>
      <c r="AB36" s="36" t="e">
        <f>IF(#REF!="W",$I$3,IF(#REF!="D",$P$3,0))</f>
        <v>#REF!</v>
      </c>
      <c r="AD36" s="34" t="e">
        <f>#REF!-#REF!</f>
        <v>#REF!</v>
      </c>
      <c r="AE36" s="35" t="e">
        <f>IF(#REF!+#REF!=0,0,IF(#REF!+#REF!&gt;0.1,#REF!-#REF!,0))</f>
        <v>#REF!</v>
      </c>
      <c r="AF36" s="36" t="e">
        <f>IF(#REF!="W",$I$3,IF(#REF!="D",$P$3,0))</f>
        <v>#REF!</v>
      </c>
      <c r="AH36" s="22"/>
      <c r="AJ36" s="155"/>
    </row>
    <row r="37" spans="26:36" ht="24" customHeight="1">
      <c r="Z37" s="31" t="e">
        <f>#REF!-#REF!</f>
        <v>#REF!</v>
      </c>
      <c r="AA37" s="32" t="e">
        <f>IF(#REF!+#REF!=0,0,IF(#REF!+#REF!&gt;0.1,#REF!-#REF!,0))</f>
        <v>#REF!</v>
      </c>
      <c r="AB37" s="33" t="e">
        <f>IF(#REF!="W",$I$3,IF(#REF!="D",$P$3,0))</f>
        <v>#REF!</v>
      </c>
      <c r="AD37" s="31" t="e">
        <f>#REF!-#REF!</f>
        <v>#REF!</v>
      </c>
      <c r="AE37" s="32" t="e">
        <f>IF(#REF!+#REF!=0,0,IF(#REF!+#REF!&gt;0.1,#REF!-#REF!,0))</f>
        <v>#REF!</v>
      </c>
      <c r="AF37" s="33" t="e">
        <f>IF(#REF!="W",$I$3,IF(#REF!="D",$P$3,0))</f>
        <v>#REF!</v>
      </c>
      <c r="AH37" s="20" t="e">
        <f>#REF!*100000+(#REF!*1000)-(#REF!+#REF!+#REF!+#REF!)</f>
        <v>#REF!</v>
      </c>
      <c r="AJ37" s="154" t="e">
        <f>AA37+AA38+AE38+AE37</f>
        <v>#REF!</v>
      </c>
    </row>
    <row r="38" spans="26:36" ht="24" customHeight="1">
      <c r="Z38" s="34" t="e">
        <f>#REF!-#REF!</f>
        <v>#REF!</v>
      </c>
      <c r="AA38" s="35" t="e">
        <f>IF(#REF!+#REF!=0,0,IF(#REF!+#REF!&gt;0.1,#REF!-#REF!,0))</f>
        <v>#REF!</v>
      </c>
      <c r="AB38" s="36" t="e">
        <f>IF(#REF!="W",$I$3,IF(#REF!="D",$P$3,0))</f>
        <v>#REF!</v>
      </c>
      <c r="AD38" s="34" t="e">
        <f>#REF!-#REF!</f>
        <v>#REF!</v>
      </c>
      <c r="AE38" s="35" t="e">
        <f>IF(#REF!+#REF!=0,0,IF(#REF!+#REF!&gt;0.1,#REF!-#REF!,0))</f>
        <v>#REF!</v>
      </c>
      <c r="AF38" s="36" t="e">
        <f>IF(#REF!="W",$I$3,IF(#REF!="D",$P$3,0))</f>
        <v>#REF!</v>
      </c>
      <c r="AH38" s="22"/>
      <c r="AJ38" s="155"/>
    </row>
    <row r="39" spans="26:36" ht="24" customHeight="1">
      <c r="Z39" s="31" t="e">
        <f>#REF!-#REF!</f>
        <v>#REF!</v>
      </c>
      <c r="AA39" s="32" t="e">
        <f>IF(#REF!+#REF!=0,0,IF(#REF!+#REF!&gt;0.1,#REF!-#REF!,0))</f>
        <v>#REF!</v>
      </c>
      <c r="AB39" s="33" t="e">
        <f>IF(#REF!="W",$I$3,IF(#REF!="D",$P$3,0))</f>
        <v>#REF!</v>
      </c>
      <c r="AD39" s="31" t="e">
        <f>#REF!-#REF!</f>
        <v>#REF!</v>
      </c>
      <c r="AE39" s="32" t="e">
        <f>IF(#REF!+#REF!=0,0,IF(#REF!+#REF!&gt;0.1,#REF!-#REF!,0))</f>
        <v>#REF!</v>
      </c>
      <c r="AF39" s="33" t="e">
        <f>IF(#REF!="W",$I$3,IF(#REF!="D",$P$3,0))</f>
        <v>#REF!</v>
      </c>
      <c r="AH39" s="20" t="e">
        <f>#REF!*100000+(#REF!*1000)-(#REF!+#REF!+#REF!+#REF!)</f>
        <v>#REF!</v>
      </c>
      <c r="AJ39" s="154" t="e">
        <f>AA39+AA40+AE40+AE39</f>
        <v>#REF!</v>
      </c>
    </row>
    <row r="40" spans="26:36" ht="24" customHeight="1">
      <c r="Z40" s="34" t="e">
        <f>#REF!-#REF!</f>
        <v>#REF!</v>
      </c>
      <c r="AA40" s="35" t="e">
        <f>IF(#REF!+#REF!=0,0,IF(#REF!+#REF!&gt;0.1,#REF!-#REF!,0))</f>
        <v>#REF!</v>
      </c>
      <c r="AB40" s="36" t="e">
        <f>IF(#REF!="W",$I$3,IF(#REF!="D",$P$3,0))</f>
        <v>#REF!</v>
      </c>
      <c r="AD40" s="34" t="e">
        <f>#REF!-#REF!</f>
        <v>#REF!</v>
      </c>
      <c r="AE40" s="35" t="e">
        <f>IF(#REF!+#REF!=0,0,IF(#REF!+#REF!&gt;0.1,#REF!-#REF!,0))</f>
        <v>#REF!</v>
      </c>
      <c r="AF40" s="36" t="e">
        <f>IF(#REF!="W",$I$3,IF(#REF!="D",$P$3,0))</f>
        <v>#REF!</v>
      </c>
      <c r="AH40" s="22"/>
      <c r="AJ40" s="155"/>
    </row>
    <row r="41" spans="26:36" ht="24" customHeight="1">
      <c r="Z41" s="31" t="e">
        <f>#REF!-#REF!</f>
        <v>#REF!</v>
      </c>
      <c r="AA41" s="32" t="e">
        <f>IF(#REF!+#REF!=0,0,IF(#REF!+#REF!&gt;0.1,#REF!-#REF!,0))</f>
        <v>#REF!</v>
      </c>
      <c r="AB41" s="33" t="e">
        <f>IF(#REF!="W",$I$3,IF(#REF!="D",$P$3,0))</f>
        <v>#REF!</v>
      </c>
      <c r="AD41" s="31" t="e">
        <f>#REF!-#REF!</f>
        <v>#REF!</v>
      </c>
      <c r="AE41" s="32" t="e">
        <f>IF(#REF!+#REF!=0,0,IF(#REF!+#REF!&gt;0.1,#REF!-#REF!,0))</f>
        <v>#REF!</v>
      </c>
      <c r="AF41" s="33" t="e">
        <f>IF(#REF!="W",$I$3,IF(#REF!="D",$P$3,0))</f>
        <v>#REF!</v>
      </c>
      <c r="AH41" s="20" t="e">
        <f>#REF!*100000+(#REF!*1000)-(#REF!+#REF!+#REF!+#REF!)</f>
        <v>#REF!</v>
      </c>
      <c r="AJ41" s="154" t="e">
        <f>AA41+AA42+AE42+AE41</f>
        <v>#REF!</v>
      </c>
    </row>
    <row r="42" spans="26:36" ht="24" customHeight="1">
      <c r="Z42" s="34" t="e">
        <f>#REF!-#REF!</f>
        <v>#REF!</v>
      </c>
      <c r="AA42" s="35" t="e">
        <f>IF(#REF!+#REF!=0,0,IF(#REF!+#REF!&gt;0.1,#REF!-#REF!,0))</f>
        <v>#REF!</v>
      </c>
      <c r="AB42" s="36" t="e">
        <f>IF(#REF!="W",$I$3,IF(#REF!="D",$P$3,0))</f>
        <v>#REF!</v>
      </c>
      <c r="AD42" s="34" t="e">
        <f>#REF!-#REF!</f>
        <v>#REF!</v>
      </c>
      <c r="AE42" s="35" t="e">
        <f>IF(#REF!+#REF!=0,0,IF(#REF!+#REF!&gt;0.1,#REF!-#REF!,0))</f>
        <v>#REF!</v>
      </c>
      <c r="AF42" s="36" t="e">
        <f>IF(#REF!="W",$I$3,IF(#REF!="D",$P$3,0))</f>
        <v>#REF!</v>
      </c>
      <c r="AH42" s="22"/>
      <c r="AJ42" s="155"/>
    </row>
    <row r="43" spans="26:36" ht="24" customHeight="1">
      <c r="Z43" s="31" t="e">
        <f>#REF!-#REF!</f>
        <v>#REF!</v>
      </c>
      <c r="AA43" s="32" t="e">
        <f>IF(#REF!+#REF!=0,0,IF(#REF!+#REF!&gt;0.1,#REF!-#REF!,0))</f>
        <v>#REF!</v>
      </c>
      <c r="AB43" s="33" t="e">
        <f>IF(#REF!="W",$I$3,IF(#REF!="D",$P$3,0))</f>
        <v>#REF!</v>
      </c>
      <c r="AD43" s="31" t="e">
        <f>#REF!-#REF!</f>
        <v>#REF!</v>
      </c>
      <c r="AE43" s="32" t="e">
        <f>IF(#REF!+#REF!=0,0,IF(#REF!+#REF!&gt;0.1,#REF!-#REF!,0))</f>
        <v>#REF!</v>
      </c>
      <c r="AF43" s="33" t="e">
        <f>IF(#REF!="W",$I$3,IF(#REF!="D",$P$3,0))</f>
        <v>#REF!</v>
      </c>
      <c r="AH43" s="20" t="e">
        <f>#REF!*100000+(#REF!*1000)-(#REF!+#REF!+#REF!+#REF!)</f>
        <v>#REF!</v>
      </c>
      <c r="AJ43" s="154" t="e">
        <f>AA43+AA44+AE44+AE43</f>
        <v>#REF!</v>
      </c>
    </row>
    <row r="44" spans="26:36" ht="24" customHeight="1">
      <c r="Z44" s="34" t="e">
        <f>#REF!-#REF!</f>
        <v>#REF!</v>
      </c>
      <c r="AA44" s="35" t="e">
        <f>IF(#REF!+#REF!=0,0,IF(#REF!+#REF!&gt;0.1,#REF!-#REF!,0))</f>
        <v>#REF!</v>
      </c>
      <c r="AB44" s="36" t="e">
        <f>IF(#REF!="W",$I$3,IF(#REF!="D",$P$3,0))</f>
        <v>#REF!</v>
      </c>
      <c r="AD44" s="34" t="e">
        <f>#REF!-#REF!</f>
        <v>#REF!</v>
      </c>
      <c r="AE44" s="35" t="e">
        <f>IF(#REF!+#REF!=0,0,IF(#REF!+#REF!&gt;0.1,#REF!-#REF!,0))</f>
        <v>#REF!</v>
      </c>
      <c r="AF44" s="36" t="e">
        <f>IF(#REF!="W",$I$3,IF(#REF!="D",$P$3,0))</f>
        <v>#REF!</v>
      </c>
      <c r="AH44" s="22"/>
      <c r="AJ44" s="155"/>
    </row>
    <row r="45" spans="26:36" ht="24" customHeight="1">
      <c r="Z45" s="31" t="e">
        <f>#REF!-#REF!</f>
        <v>#REF!</v>
      </c>
      <c r="AA45" s="32" t="e">
        <f>IF(#REF!+#REF!=0,0,IF(#REF!+#REF!&gt;0.1,#REF!-#REF!,0))</f>
        <v>#REF!</v>
      </c>
      <c r="AB45" s="33" t="e">
        <f>IF(#REF!="W",$I$3,IF(#REF!="D",$P$3,0))</f>
        <v>#REF!</v>
      </c>
      <c r="AD45" s="31" t="e">
        <f>#REF!-#REF!</f>
        <v>#REF!</v>
      </c>
      <c r="AE45" s="32" t="e">
        <f>IF(#REF!+#REF!=0,0,IF(#REF!+#REF!&gt;0.1,#REF!-#REF!,0))</f>
        <v>#REF!</v>
      </c>
      <c r="AF45" s="33" t="e">
        <f>IF(#REF!="W",$I$3,IF(#REF!="D",$P$3,0))</f>
        <v>#REF!</v>
      </c>
      <c r="AH45" s="20" t="e">
        <f>#REF!*100000+(#REF!*1000)-(#REF!+#REF!+#REF!+#REF!)</f>
        <v>#REF!</v>
      </c>
      <c r="AJ45" s="154" t="e">
        <f>AA45+AA46+AE46+AE45</f>
        <v>#REF!</v>
      </c>
    </row>
    <row r="46" spans="26:36" ht="24" customHeight="1">
      <c r="Z46" s="34" t="e">
        <f>#REF!-#REF!</f>
        <v>#REF!</v>
      </c>
      <c r="AA46" s="35" t="e">
        <f>IF(#REF!+#REF!=0,0,IF(#REF!+#REF!&gt;0.1,#REF!-#REF!,0))</f>
        <v>#REF!</v>
      </c>
      <c r="AB46" s="36" t="e">
        <f>IF(#REF!="W",$I$3,IF(#REF!="D",$P$3,0))</f>
        <v>#REF!</v>
      </c>
      <c r="AD46" s="34" t="e">
        <f>#REF!-#REF!</f>
        <v>#REF!</v>
      </c>
      <c r="AE46" s="35" t="e">
        <f>IF(#REF!+#REF!=0,0,IF(#REF!+#REF!&gt;0.1,#REF!-#REF!,0))</f>
        <v>#REF!</v>
      </c>
      <c r="AF46" s="36" t="e">
        <f>IF(#REF!="W",$I$3,IF(#REF!="D",$P$3,0))</f>
        <v>#REF!</v>
      </c>
      <c r="AH46" s="22"/>
      <c r="AJ46" s="155"/>
    </row>
  </sheetData>
  <sheetProtection sheet="1" deleteRows="0" selectLockedCells="1"/>
  <mergeCells count="104">
    <mergeCell ref="U27:U28"/>
    <mergeCell ref="U29:U30"/>
    <mergeCell ref="V19:V20"/>
    <mergeCell ref="V21:V22"/>
    <mergeCell ref="V23:V24"/>
    <mergeCell ref="V25:V26"/>
    <mergeCell ref="V27:V28"/>
    <mergeCell ref="V29:V30"/>
    <mergeCell ref="B27:B28"/>
    <mergeCell ref="C27:C28"/>
    <mergeCell ref="S27:S28"/>
    <mergeCell ref="T27:T28"/>
    <mergeCell ref="W27:W28"/>
    <mergeCell ref="B29:B30"/>
    <mergeCell ref="C29:C30"/>
    <mergeCell ref="S29:S30"/>
    <mergeCell ref="T29:T30"/>
    <mergeCell ref="W29:W30"/>
    <mergeCell ref="N5:R5"/>
    <mergeCell ref="G5:K5"/>
    <mergeCell ref="B4:C4"/>
    <mergeCell ref="S5:W5"/>
    <mergeCell ref="S7:S8"/>
    <mergeCell ref="T7:T8"/>
    <mergeCell ref="W7:W8"/>
    <mergeCell ref="B7:B8"/>
    <mergeCell ref="V7:V8"/>
    <mergeCell ref="U7:U8"/>
    <mergeCell ref="V13:V14"/>
    <mergeCell ref="V15:V16"/>
    <mergeCell ref="S9:S10"/>
    <mergeCell ref="T9:T10"/>
    <mergeCell ref="W9:W10"/>
    <mergeCell ref="S11:S12"/>
    <mergeCell ref="T11:T12"/>
    <mergeCell ref="W11:W12"/>
    <mergeCell ref="V9:V10"/>
    <mergeCell ref="V11:V12"/>
    <mergeCell ref="W17:W18"/>
    <mergeCell ref="S19:S20"/>
    <mergeCell ref="T19:T20"/>
    <mergeCell ref="W19:W20"/>
    <mergeCell ref="S13:S14"/>
    <mergeCell ref="T13:T14"/>
    <mergeCell ref="W13:W14"/>
    <mergeCell ref="S15:S16"/>
    <mergeCell ref="T15:T16"/>
    <mergeCell ref="W15:W16"/>
    <mergeCell ref="S25:S26"/>
    <mergeCell ref="T25:T26"/>
    <mergeCell ref="W25:W26"/>
    <mergeCell ref="S21:S22"/>
    <mergeCell ref="T21:T22"/>
    <mergeCell ref="AJ15:AJ16"/>
    <mergeCell ref="AJ17:AJ18"/>
    <mergeCell ref="AJ19:AJ20"/>
    <mergeCell ref="AJ21:AJ22"/>
    <mergeCell ref="T23:T24"/>
    <mergeCell ref="AJ7:AJ8"/>
    <mergeCell ref="AJ9:AJ10"/>
    <mergeCell ref="AJ11:AJ12"/>
    <mergeCell ref="AJ13:AJ14"/>
    <mergeCell ref="AJ43:AJ44"/>
    <mergeCell ref="AJ45:AJ46"/>
    <mergeCell ref="AJ31:AJ32"/>
    <mergeCell ref="AJ33:AJ34"/>
    <mergeCell ref="AJ35:AJ36"/>
    <mergeCell ref="AJ37:AJ38"/>
    <mergeCell ref="AJ39:AJ40"/>
    <mergeCell ref="AJ41:AJ42"/>
    <mergeCell ref="AJ23:AJ24"/>
    <mergeCell ref="AJ25:AJ26"/>
    <mergeCell ref="AJ27:AJ28"/>
    <mergeCell ref="AJ29:AJ30"/>
    <mergeCell ref="B23:B24"/>
    <mergeCell ref="W21:W22"/>
    <mergeCell ref="S23:S24"/>
    <mergeCell ref="V17:V18"/>
    <mergeCell ref="C17:C18"/>
    <mergeCell ref="B9:B10"/>
    <mergeCell ref="B11:B12"/>
    <mergeCell ref="B13:B14"/>
    <mergeCell ref="B15:B16"/>
    <mergeCell ref="W23:W24"/>
    <mergeCell ref="B25:B26"/>
    <mergeCell ref="C7:C8"/>
    <mergeCell ref="C11:C12"/>
    <mergeCell ref="C15:C16"/>
    <mergeCell ref="C9:C10"/>
    <mergeCell ref="C25:C26"/>
    <mergeCell ref="C23:C24"/>
    <mergeCell ref="C13:C14"/>
    <mergeCell ref="B17:B18"/>
    <mergeCell ref="B19:B20"/>
    <mergeCell ref="L3:O3"/>
    <mergeCell ref="E3:H3"/>
    <mergeCell ref="C21:C22"/>
    <mergeCell ref="B5:D5"/>
    <mergeCell ref="C19:C20"/>
    <mergeCell ref="B1:W1"/>
    <mergeCell ref="B2:W2"/>
    <mergeCell ref="B21:B22"/>
    <mergeCell ref="S17:S18"/>
    <mergeCell ref="T17:T18"/>
  </mergeCells>
  <conditionalFormatting sqref="K7:K30">
    <cfRule type="expression" priority="157" dxfId="4" stopIfTrue="1">
      <formula>J7=0.5</formula>
    </cfRule>
    <cfRule type="expression" priority="158" dxfId="3" stopIfTrue="1">
      <formula>J7=1</formula>
    </cfRule>
    <cfRule type="expression" priority="159" dxfId="2" stopIfTrue="1">
      <formula>J7=0</formula>
    </cfRule>
  </conditionalFormatting>
  <conditionalFormatting sqref="AJ7 AJ9 AJ11 AJ13 AJ15 AJ17 AJ19 AJ21 AJ23 AJ25 AJ27 AJ29 AJ31 AJ33 AJ35 AJ37 AJ39 AJ41 AJ43 AJ45">
    <cfRule type="cellIs" priority="165" dxfId="31" operator="greaterThan" stopIfTrue="1">
      <formula>0</formula>
    </cfRule>
    <cfRule type="cellIs" priority="166" dxfId="30" operator="lessThan" stopIfTrue="1">
      <formula>0</formula>
    </cfRule>
    <cfRule type="cellIs" priority="167" dxfId="0" operator="equal" stopIfTrue="1">
      <formula>0</formula>
    </cfRule>
  </conditionalFormatting>
  <conditionalFormatting sqref="W7:X26">
    <cfRule type="cellIs" priority="176" dxfId="22" operator="equal" stopIfTrue="1">
      <formula>1</formula>
    </cfRule>
    <cfRule type="cellIs" priority="177" dxfId="21" operator="equal" stopIfTrue="1">
      <formula>2</formula>
    </cfRule>
    <cfRule type="cellIs" priority="178" dxfId="35" operator="equal" stopIfTrue="1">
      <formula>3</formula>
    </cfRule>
  </conditionalFormatting>
  <conditionalFormatting sqref="G4">
    <cfRule type="expression" priority="78" dxfId="24" stopIfTrue="1">
      <formula>G4=0</formula>
    </cfRule>
  </conditionalFormatting>
  <conditionalFormatting sqref="N4">
    <cfRule type="expression" priority="76" dxfId="24" stopIfTrue="1">
      <formula>N4=0</formula>
    </cfRule>
  </conditionalFormatting>
  <conditionalFormatting sqref="S27:U27 S29:U29">
    <cfRule type="cellIs" priority="45" dxfId="0" operator="equal" stopIfTrue="1">
      <formula>0</formula>
    </cfRule>
  </conditionalFormatting>
  <conditionalFormatting sqref="W27:X30">
    <cfRule type="cellIs" priority="46" dxfId="22" operator="equal" stopIfTrue="1">
      <formula>1</formula>
    </cfRule>
    <cfRule type="cellIs" priority="47" dxfId="21" operator="equal" stopIfTrue="1">
      <formula>2</formula>
    </cfRule>
    <cfRule type="cellIs" priority="48" dxfId="35" operator="equal" stopIfTrue="1">
      <formula>3</formula>
    </cfRule>
  </conditionalFormatting>
  <conditionalFormatting sqref="V9 V11 V13 V15 V17 V19 V21 V23 V25 V27 V29">
    <cfRule type="cellIs" priority="29" dxfId="0" operator="equal" stopIfTrue="1">
      <formula>0</formula>
    </cfRule>
  </conditionalFormatting>
  <conditionalFormatting sqref="AD7:AD46">
    <cfRule type="expression" priority="226" dxfId="0" stopIfTrue="1">
      <formula>N7+O7=0</formula>
    </cfRule>
    <cfRule type="expression" priority="227" dxfId="3" stopIfTrue="1">
      <formula>AF7=1</formula>
    </cfRule>
    <cfRule type="expression" priority="228" dxfId="2" stopIfTrue="1">
      <formula>AF7=0</formula>
    </cfRule>
  </conditionalFormatting>
  <conditionalFormatting sqref="Z7:Z46">
    <cfRule type="expression" priority="229" dxfId="0" stopIfTrue="1">
      <formula>G7+H7=0</formula>
    </cfRule>
    <cfRule type="expression" priority="230" dxfId="3" stopIfTrue="1">
      <formula>AB7=1</formula>
    </cfRule>
    <cfRule type="expression" priority="231" dxfId="2" stopIfTrue="1">
      <formula>AB7=0</formula>
    </cfRule>
  </conditionalFormatting>
  <conditionalFormatting sqref="I7:I30">
    <cfRule type="cellIs" priority="9" dxfId="8" operator="equal" stopIfTrue="1">
      <formula>0</formula>
    </cfRule>
    <cfRule type="expression" priority="10" dxfId="7" stopIfTrue="1">
      <formula>K7="D"</formula>
    </cfRule>
    <cfRule type="expression" priority="11" dxfId="6" stopIfTrue="1">
      <formula>K7="W"</formula>
    </cfRule>
    <cfRule type="expression" priority="12" dxfId="5" stopIfTrue="1">
      <formula>K7="L"</formula>
    </cfRule>
  </conditionalFormatting>
  <conditionalFormatting sqref="P7:P30">
    <cfRule type="cellIs" priority="5" dxfId="8" operator="equal" stopIfTrue="1">
      <formula>0</formula>
    </cfRule>
    <cfRule type="expression" priority="6" dxfId="7" stopIfTrue="1">
      <formula>R7="D"</formula>
    </cfRule>
    <cfRule type="expression" priority="7" dxfId="6" stopIfTrue="1">
      <formula>R7="W"</formula>
    </cfRule>
    <cfRule type="expression" priority="8" dxfId="5" stopIfTrue="1">
      <formula>R7="L"</formula>
    </cfRule>
  </conditionalFormatting>
  <conditionalFormatting sqref="R7:R30">
    <cfRule type="expression" priority="2" dxfId="4" stopIfTrue="1">
      <formula>Q7=0.5</formula>
    </cfRule>
    <cfRule type="expression" priority="3" dxfId="3" stopIfTrue="1">
      <formula>Q7=1</formula>
    </cfRule>
    <cfRule type="expression" priority="4" dxfId="2" stopIfTrue="1">
      <formula>Q7=0</formula>
    </cfRule>
  </conditionalFormatting>
  <conditionalFormatting sqref="U9 U11 U13 U15 U17 U19 U21 U23 U25 U27 U29">
    <cfRule type="cellIs" priority="2" dxfId="0" operator="equal" stopIfTrue="1">
      <formula>0</formula>
    </cfRule>
  </conditionalFormatting>
  <conditionalFormatting sqref="S7:T7 S9:T9 S11:T11 S13:T13 S15:T15 S17:T17 S19:T19 S21:T21 S23:T23 S25:T2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11:D11 C13:D13 C9:D9 C17:D17 C21:D21 C19:D19 C15:D15 C25:D25 C23:D23 C7:D7">
      <formula1>skips</formula1>
    </dataValidation>
  </dataValidations>
  <printOptions horizontalCentered="1" verticalCentered="1"/>
  <pageMargins left="0.15748031496063" right="0" top="0.261811024" bottom="0.196850393700787" header="0.511811023622047" footer="0.511811023622047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2" max="2" width="8.8515625" style="1" customWidth="1"/>
    <col min="3" max="3" width="2.8515625" style="1" customWidth="1"/>
    <col min="4" max="4" width="8.8515625" style="1" customWidth="1"/>
    <col min="5" max="5" width="11.7109375" style="1" customWidth="1"/>
    <col min="6" max="6" width="8.8515625" style="1" customWidth="1"/>
    <col min="7" max="7" width="11.7109375" style="1" customWidth="1"/>
    <col min="8" max="10" width="8.8515625" style="2" customWidth="1"/>
    <col min="11" max="17" width="8.8515625" style="1" customWidth="1"/>
    <col min="46" max="47" width="8.8515625" style="1" customWidth="1"/>
    <col min="48" max="48" width="8.8515625" style="2" customWidth="1"/>
    <col min="50" max="52" width="8.8515625" style="1" customWidth="1"/>
    <col min="54" max="54" width="8.8515625" style="1" customWidth="1"/>
  </cols>
  <sheetData>
    <row r="2" spans="2:7" ht="18.75" thickBot="1">
      <c r="B2" s="179" t="s">
        <v>56</v>
      </c>
      <c r="C2" s="179"/>
      <c r="D2" s="179"/>
      <c r="E2" s="179"/>
      <c r="F2" s="179"/>
      <c r="G2" s="179"/>
    </row>
    <row r="3" spans="2:7" ht="18">
      <c r="B3"/>
      <c r="C3"/>
      <c r="D3" s="180" t="s">
        <v>2</v>
      </c>
      <c r="E3" s="181"/>
      <c r="F3" s="180" t="s">
        <v>3</v>
      </c>
      <c r="G3" s="181"/>
    </row>
    <row r="4" spans="2:11" ht="18">
      <c r="B4"/>
      <c r="C4"/>
      <c r="D4" s="48"/>
      <c r="E4" s="49"/>
      <c r="F4" s="48"/>
      <c r="G4" s="49"/>
      <c r="I4" s="182"/>
      <c r="J4" s="182"/>
      <c r="K4" s="182"/>
    </row>
    <row r="5" spans="2:11" ht="12.75">
      <c r="B5" s="46" t="s">
        <v>48</v>
      </c>
      <c r="C5" s="46"/>
      <c r="D5" s="50" t="s">
        <v>15</v>
      </c>
      <c r="E5" s="51" t="s">
        <v>50</v>
      </c>
      <c r="F5" s="50" t="s">
        <v>15</v>
      </c>
      <c r="G5" s="51" t="s">
        <v>50</v>
      </c>
      <c r="I5" s="182"/>
      <c r="J5" s="182"/>
      <c r="K5" s="182"/>
    </row>
    <row r="6" spans="1:11" ht="14.25">
      <c r="A6">
        <v>1</v>
      </c>
      <c r="B6" s="47" t="s">
        <v>24</v>
      </c>
      <c r="C6" s="47"/>
      <c r="D6" s="74">
        <v>13</v>
      </c>
      <c r="E6" s="75" t="s">
        <v>36</v>
      </c>
      <c r="F6" s="74">
        <v>1</v>
      </c>
      <c r="G6" s="75" t="s">
        <v>26</v>
      </c>
      <c r="I6" s="182"/>
      <c r="J6" s="182"/>
      <c r="K6" s="182"/>
    </row>
    <row r="7" spans="1:11" ht="14.25">
      <c r="A7">
        <v>2</v>
      </c>
      <c r="B7" s="47" t="s">
        <v>25</v>
      </c>
      <c r="C7" s="47"/>
      <c r="D7" s="74">
        <v>6</v>
      </c>
      <c r="E7" s="75" t="s">
        <v>35</v>
      </c>
      <c r="F7" s="74">
        <v>2</v>
      </c>
      <c r="G7" s="75" t="s">
        <v>29</v>
      </c>
      <c r="I7" s="182"/>
      <c r="J7" s="182"/>
      <c r="K7" s="182"/>
    </row>
    <row r="8" spans="1:7" ht="14.25">
      <c r="A8">
        <v>3</v>
      </c>
      <c r="B8" s="47" t="s">
        <v>26</v>
      </c>
      <c r="C8" s="47"/>
      <c r="D8" s="74">
        <v>9</v>
      </c>
      <c r="E8" s="75" t="s">
        <v>28</v>
      </c>
      <c r="F8" s="74">
        <v>1</v>
      </c>
      <c r="G8" s="75" t="s">
        <v>24</v>
      </c>
    </row>
    <row r="9" spans="1:7" ht="14.25">
      <c r="A9">
        <v>4</v>
      </c>
      <c r="B9" s="47" t="s">
        <v>27</v>
      </c>
      <c r="C9" s="47"/>
      <c r="D9" s="74">
        <v>11</v>
      </c>
      <c r="E9" s="75" t="s">
        <v>39</v>
      </c>
      <c r="F9" s="74">
        <v>3</v>
      </c>
      <c r="G9" s="75" t="s">
        <v>17</v>
      </c>
    </row>
    <row r="10" spans="1:7" ht="14.25">
      <c r="A10">
        <v>5</v>
      </c>
      <c r="B10" s="47" t="s">
        <v>28</v>
      </c>
      <c r="C10" s="47"/>
      <c r="D10" s="74">
        <v>9</v>
      </c>
      <c r="E10" s="75" t="s">
        <v>26</v>
      </c>
      <c r="F10" s="74">
        <v>4</v>
      </c>
      <c r="G10" s="75" t="s">
        <v>30</v>
      </c>
    </row>
    <row r="11" spans="1:7" ht="14.25">
      <c r="A11">
        <v>6</v>
      </c>
      <c r="B11" s="47" t="s">
        <v>29</v>
      </c>
      <c r="C11" s="47"/>
      <c r="D11" s="74">
        <v>8</v>
      </c>
      <c r="E11" s="75" t="s">
        <v>19</v>
      </c>
      <c r="F11" s="74">
        <v>2</v>
      </c>
      <c r="G11" s="75" t="s">
        <v>25</v>
      </c>
    </row>
    <row r="12" spans="1:7" ht="14.25">
      <c r="A12">
        <v>7</v>
      </c>
      <c r="B12" s="47" t="s">
        <v>30</v>
      </c>
      <c r="C12" s="47"/>
      <c r="D12" s="74">
        <v>12</v>
      </c>
      <c r="E12" s="75" t="s">
        <v>18</v>
      </c>
      <c r="F12" s="74">
        <v>4</v>
      </c>
      <c r="G12" s="75" t="s">
        <v>28</v>
      </c>
    </row>
    <row r="13" spans="1:7" ht="14.25">
      <c r="A13">
        <v>8</v>
      </c>
      <c r="B13" s="47" t="s">
        <v>17</v>
      </c>
      <c r="C13" s="47"/>
      <c r="D13" s="74">
        <v>1</v>
      </c>
      <c r="E13" s="75" t="s">
        <v>33</v>
      </c>
      <c r="F13" s="74">
        <v>3</v>
      </c>
      <c r="G13" s="75" t="s">
        <v>27</v>
      </c>
    </row>
    <row r="14" spans="1:7" ht="14.25">
      <c r="A14">
        <v>9</v>
      </c>
      <c r="B14" s="47" t="s">
        <v>18</v>
      </c>
      <c r="C14" s="47"/>
      <c r="D14" s="74">
        <v>12</v>
      </c>
      <c r="E14" s="75" t="s">
        <v>30</v>
      </c>
      <c r="F14" s="74">
        <v>5</v>
      </c>
      <c r="G14" s="75" t="s">
        <v>20</v>
      </c>
    </row>
    <row r="15" spans="1:7" ht="14.25">
      <c r="A15">
        <v>10</v>
      </c>
      <c r="B15" s="47" t="s">
        <v>19</v>
      </c>
      <c r="C15" s="47"/>
      <c r="D15" s="74">
        <v>8</v>
      </c>
      <c r="E15" s="75" t="s">
        <v>29</v>
      </c>
      <c r="F15" s="74">
        <v>6</v>
      </c>
      <c r="G15" s="75" t="s">
        <v>23</v>
      </c>
    </row>
    <row r="16" spans="1:7" ht="14.25">
      <c r="A16">
        <v>11</v>
      </c>
      <c r="B16" s="47" t="s">
        <v>20</v>
      </c>
      <c r="C16" s="47"/>
      <c r="D16" s="74">
        <v>2</v>
      </c>
      <c r="E16" s="75" t="s">
        <v>32</v>
      </c>
      <c r="F16" s="74">
        <v>5</v>
      </c>
      <c r="G16" s="75" t="s">
        <v>18</v>
      </c>
    </row>
    <row r="17" spans="1:7" ht="14.25">
      <c r="A17">
        <v>12</v>
      </c>
      <c r="B17" s="47" t="s">
        <v>21</v>
      </c>
      <c r="C17" s="47"/>
      <c r="D17" s="74">
        <v>3</v>
      </c>
      <c r="E17" s="75" t="s">
        <v>37</v>
      </c>
      <c r="F17" s="74">
        <v>8</v>
      </c>
      <c r="G17" s="75" t="s">
        <v>35</v>
      </c>
    </row>
    <row r="18" spans="1:7" ht="14.25">
      <c r="A18">
        <v>13</v>
      </c>
      <c r="B18" s="47" t="s">
        <v>22</v>
      </c>
      <c r="C18" s="47"/>
      <c r="D18" s="74">
        <v>4</v>
      </c>
      <c r="E18" s="75" t="s">
        <v>38</v>
      </c>
      <c r="F18" s="74">
        <v>9</v>
      </c>
      <c r="G18" s="75" t="s">
        <v>34</v>
      </c>
    </row>
    <row r="19" spans="1:7" ht="14.25">
      <c r="A19">
        <v>14</v>
      </c>
      <c r="B19" s="47" t="s">
        <v>23</v>
      </c>
      <c r="C19" s="47"/>
      <c r="D19" s="74">
        <v>5</v>
      </c>
      <c r="E19" s="75" t="s">
        <v>31</v>
      </c>
      <c r="F19" s="74">
        <v>6</v>
      </c>
      <c r="G19" s="75" t="s">
        <v>19</v>
      </c>
    </row>
    <row r="20" spans="1:7" ht="14.25">
      <c r="A20">
        <v>15</v>
      </c>
      <c r="B20" s="47" t="s">
        <v>34</v>
      </c>
      <c r="C20" s="47"/>
      <c r="D20" s="74">
        <v>10</v>
      </c>
      <c r="E20" s="75" t="s">
        <v>40</v>
      </c>
      <c r="F20" s="74">
        <v>9</v>
      </c>
      <c r="G20" s="75" t="s">
        <v>22</v>
      </c>
    </row>
    <row r="21" spans="1:7" ht="14.25">
      <c r="A21">
        <v>16</v>
      </c>
      <c r="B21" s="47" t="s">
        <v>35</v>
      </c>
      <c r="C21" s="47"/>
      <c r="D21" s="132">
        <v>6</v>
      </c>
      <c r="E21" s="133" t="s">
        <v>25</v>
      </c>
      <c r="F21" s="74">
        <v>8</v>
      </c>
      <c r="G21" s="75" t="s">
        <v>21</v>
      </c>
    </row>
    <row r="22" spans="1:7" ht="14.25">
      <c r="A22">
        <v>17</v>
      </c>
      <c r="B22" s="47" t="s">
        <v>36</v>
      </c>
      <c r="C22" s="47"/>
      <c r="D22" s="74">
        <v>13</v>
      </c>
      <c r="E22" s="75" t="s">
        <v>24</v>
      </c>
      <c r="F22" s="74">
        <v>10</v>
      </c>
      <c r="G22" s="75" t="s">
        <v>38</v>
      </c>
    </row>
    <row r="23" spans="1:7" ht="14.25">
      <c r="A23">
        <v>18</v>
      </c>
      <c r="B23" s="47" t="s">
        <v>37</v>
      </c>
      <c r="C23" s="47"/>
      <c r="D23" s="74">
        <v>3</v>
      </c>
      <c r="E23" s="75" t="s">
        <v>21</v>
      </c>
      <c r="F23" s="74">
        <v>11</v>
      </c>
      <c r="G23" s="75" t="s">
        <v>31</v>
      </c>
    </row>
    <row r="24" spans="1:7" ht="14.25">
      <c r="A24">
        <v>19</v>
      </c>
      <c r="B24" s="47" t="s">
        <v>38</v>
      </c>
      <c r="C24" s="47"/>
      <c r="D24" s="74">
        <v>4</v>
      </c>
      <c r="E24" s="75" t="s">
        <v>22</v>
      </c>
      <c r="F24" s="74">
        <v>10</v>
      </c>
      <c r="G24" s="75" t="s">
        <v>36</v>
      </c>
    </row>
    <row r="25" spans="1:7" ht="14.25">
      <c r="A25">
        <v>20</v>
      </c>
      <c r="B25" s="47" t="s">
        <v>39</v>
      </c>
      <c r="C25" s="47"/>
      <c r="D25" s="74">
        <v>11</v>
      </c>
      <c r="E25" s="75" t="s">
        <v>27</v>
      </c>
      <c r="F25" s="74">
        <v>12</v>
      </c>
      <c r="G25" s="75" t="s">
        <v>33</v>
      </c>
    </row>
    <row r="26" spans="1:7" ht="14.25">
      <c r="A26">
        <v>21</v>
      </c>
      <c r="B26" s="47" t="s">
        <v>40</v>
      </c>
      <c r="C26" s="47"/>
      <c r="D26" s="74">
        <v>10</v>
      </c>
      <c r="E26" s="75" t="s">
        <v>34</v>
      </c>
      <c r="F26" s="74">
        <v>13</v>
      </c>
      <c r="G26" s="75" t="s">
        <v>32</v>
      </c>
    </row>
    <row r="27" spans="1:7" ht="14.25">
      <c r="A27">
        <v>22</v>
      </c>
      <c r="B27" s="47" t="s">
        <v>31</v>
      </c>
      <c r="C27" s="47"/>
      <c r="D27" s="74">
        <v>5</v>
      </c>
      <c r="E27" s="75" t="s">
        <v>23</v>
      </c>
      <c r="F27" s="74">
        <v>11</v>
      </c>
      <c r="G27" s="75" t="s">
        <v>37</v>
      </c>
    </row>
    <row r="28" spans="1:7" ht="14.25">
      <c r="A28">
        <v>23</v>
      </c>
      <c r="B28" s="47" t="s">
        <v>32</v>
      </c>
      <c r="C28" s="47"/>
      <c r="D28" s="74">
        <v>2</v>
      </c>
      <c r="E28" s="75" t="s">
        <v>20</v>
      </c>
      <c r="F28" s="74">
        <v>13</v>
      </c>
      <c r="G28" s="75" t="s">
        <v>40</v>
      </c>
    </row>
    <row r="29" spans="1:7" ht="14.25">
      <c r="A29">
        <v>24</v>
      </c>
      <c r="B29" s="47" t="s">
        <v>33</v>
      </c>
      <c r="C29" s="47"/>
      <c r="D29" s="74">
        <v>1</v>
      </c>
      <c r="E29" s="75" t="s">
        <v>17</v>
      </c>
      <c r="F29" s="74">
        <v>12</v>
      </c>
      <c r="G29" s="75" t="s">
        <v>39</v>
      </c>
    </row>
  </sheetData>
  <sheetProtection selectLockedCells="1"/>
  <mergeCells count="7">
    <mergeCell ref="B2:G2"/>
    <mergeCell ref="D3:E3"/>
    <mergeCell ref="F3:G3"/>
    <mergeCell ref="I6:K6"/>
    <mergeCell ref="I7:K7"/>
    <mergeCell ref="I5:K5"/>
    <mergeCell ref="I4:K4"/>
  </mergeCells>
  <printOptions/>
  <pageMargins left="0.5" right="0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2017-06-25T05:32:00Z</cp:lastPrinted>
  <dcterms:created xsi:type="dcterms:W3CDTF">2011-07-01T07:56:29Z</dcterms:created>
  <dcterms:modified xsi:type="dcterms:W3CDTF">2017-06-25T05:37:22Z</dcterms:modified>
  <cp:category/>
  <cp:version/>
  <cp:contentType/>
  <cp:contentStatus/>
</cp:coreProperties>
</file>